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866" activeTab="7"/>
  </bookViews>
  <sheets>
    <sheet name="Tổng hợp cá nhân" sheetId="1" r:id="rId1"/>
    <sheet name="1.1 Đề cương" sheetId="2" r:id="rId2"/>
    <sheet name="1.2 Đề tài" sheetId="3" r:id="rId3"/>
    <sheet name="2. Sách &amp; Giáo trình" sheetId="4" r:id="rId4"/>
    <sheet name="3.1 Bài tạp chí" sheetId="5" r:id="rId5"/>
    <sheet name="3.2 Hội nghị, Hội thảo" sheetId="6" r:id="rId6"/>
    <sheet name="4. Hướng dẫn SV" sheetId="7" r:id="rId7"/>
    <sheet name="5. Sáng kiến, SHTT" sheetId="8" r:id="rId8"/>
    <sheet name="6. Hoạt động khác" sheetId="9" r:id="rId9"/>
  </sheets>
  <definedNames>
    <definedName name="_xlnm.Print_Area" localSheetId="4">'3.1 Bài tạp chí'!$A$1:$H$30</definedName>
    <definedName name="_xlnm.Print_Area" localSheetId="0">'Tổng hợp cá nhân'!$A$1:$O$15</definedName>
  </definedNames>
  <calcPr fullCalcOnLoad="1"/>
</workbook>
</file>

<file path=xl/sharedStrings.xml><?xml version="1.0" encoding="utf-8"?>
<sst xmlns="http://schemas.openxmlformats.org/spreadsheetml/2006/main" count="327" uniqueCount="179">
  <si>
    <t>Đơn vị:</t>
  </si>
  <si>
    <t xml:space="preserve">Bộ môn: </t>
  </si>
  <si>
    <t>Thời gian xuất bản</t>
  </si>
  <si>
    <t>Ghi chú</t>
  </si>
  <si>
    <t>(1)</t>
  </si>
  <si>
    <t>Tên tạp chí</t>
  </si>
  <si>
    <t>TT</t>
  </si>
  <si>
    <t>ISSN</t>
  </si>
  <si>
    <t>Tập / Số tạp chí</t>
  </si>
  <si>
    <t>Tổng số tác giả</t>
  </si>
  <si>
    <t>ISBN</t>
  </si>
  <si>
    <t>Các hoạt động khác</t>
  </si>
  <si>
    <t>Tên đề tài</t>
  </si>
  <si>
    <t>Thời gian thực hiện</t>
  </si>
  <si>
    <t>Địa điểm</t>
  </si>
  <si>
    <t>Đơn vị tổ chức</t>
  </si>
  <si>
    <t>Cấp quốc gia</t>
  </si>
  <si>
    <t>Cấp bộ, Tỉnh và tương đương</t>
  </si>
  <si>
    <t>Cấp Cơ sở trọng điểm</t>
  </si>
  <si>
    <t>Cấp Cơ sở và Cơ sở cấp tỉnh</t>
  </si>
  <si>
    <t>Đề tài khoa học</t>
  </si>
  <si>
    <t>Tên cán bộ</t>
  </si>
  <si>
    <t>Biên soạn sách, giáo trình</t>
  </si>
  <si>
    <t>Sáng kiến cải tiến</t>
  </si>
  <si>
    <t>Nhà xuất bản</t>
  </si>
  <si>
    <t>Tên hoạt động</t>
  </si>
  <si>
    <t>Giờ chuẩn ước tính</t>
  </si>
  <si>
    <t>Chương trình, Đề tài cấp Quốc gia</t>
  </si>
  <si>
    <t>Cấp Cơ sở</t>
  </si>
  <si>
    <t>Hướng dẫn SV</t>
  </si>
  <si>
    <t>Mã cán bộ:</t>
  </si>
  <si>
    <t>Họ và tên giảng viên:</t>
  </si>
  <si>
    <t>Ghi chú:</t>
  </si>
  <si>
    <t>- Công trình phải là các sách đã xuất bản hoặc giáo trình đã nghiệm thu</t>
  </si>
  <si>
    <t>- Công trình phải là các bài đăng trên tạp chí đã xuất bản</t>
  </si>
  <si>
    <t>- Công trình phải là đề tài đã nghiệp thu hoặc dự án khởi nghiệp có giải thưởng cấp trường trở lên</t>
  </si>
  <si>
    <t>- Công trình phải là các sáng kiến hoặc cải tiến đã được công nhận hoặc nghiệm thu</t>
  </si>
  <si>
    <t>- Công trình phải là các bài đăng trên kỷ yếu hội thảo đã xuất bản và có ISBN nếu là hội thảo trong nước</t>
  </si>
  <si>
    <t>Đề cương</t>
  </si>
  <si>
    <t>Đề tài</t>
  </si>
  <si>
    <t>Tạp chí khoa học</t>
  </si>
  <si>
    <t>Báo cáo tham luận</t>
  </si>
  <si>
    <t>Bằng sáng chế</t>
  </si>
  <si>
    <t>Bằng kiểu dáng công nghiệp</t>
  </si>
  <si>
    <t>Bằng nhãn hiệu hàng hóa</t>
  </si>
  <si>
    <t>Tên bài báo</t>
  </si>
  <si>
    <t>Họ và tên:</t>
  </si>
  <si>
    <t>Tên đề cương</t>
  </si>
  <si>
    <t>- Ghi số 1 vào cột (4),(5),(6),(7) tương ứng cấp đề cương đã bảo vệ tại hội đồng</t>
  </si>
  <si>
    <t>- Điền đầy đủ thông tin theo mẫu</t>
  </si>
  <si>
    <t xml:space="preserve">Tổng </t>
  </si>
  <si>
    <t>BẢNG KÊ ĐỀ CƯƠNG CHI TIẾT BẢO VỆ TRƯỚC HỘI ĐỒNG NĂM HỌC 2020 - 2021</t>
  </si>
  <si>
    <t>BẢNG KÊ ĐỀ TÀI CÁC CẤP NĂM HỌC 2020 - 2021</t>
  </si>
  <si>
    <t>BẢNG KÊ CÁC HOẠT ĐỘNG KHÁC NĂM HỌC 2020 - 2021</t>
  </si>
  <si>
    <t>Giờ chuẩn được tính</t>
  </si>
  <si>
    <t>Tổng</t>
  </si>
  <si>
    <t>- Công trình phải là các đề tài đã được nghiệm thu các cấp</t>
  </si>
  <si>
    <t>Chủ nhiệm</t>
  </si>
  <si>
    <t>Thành viên</t>
  </si>
  <si>
    <t>Cán bộ kê khai là</t>
  </si>
  <si>
    <t>- Không được điền vào ô màu vàng và không xóa cột hoặc dòng của biểu mẫu</t>
  </si>
  <si>
    <t>- Ghi số 1 vào cột (6) hoặc (7) theo trách nhiệm của cán bộ kê khai</t>
  </si>
  <si>
    <t>BẢNG KÊ SÁCH, GIÁO TRÌNH NĂM HỌC 2020 - 2021</t>
  </si>
  <si>
    <t>Tên sách/
Giáo trình biên soạn</t>
  </si>
  <si>
    <t>Tổng số cán bộ tham gia</t>
  </si>
  <si>
    <t>Chủ biên</t>
  </si>
  <si>
    <t>BẢNG KÊ BÀI BÁO ĐĂNG TRÊN CÁC TẠP CHÍ KHOA HỌC NĂM HỌC 2020 - 2021</t>
  </si>
  <si>
    <t xml:space="preserve">Đường link </t>
  </si>
  <si>
    <t>Bài báo quốc tế</t>
  </si>
  <si>
    <t>thuộc hệ thống ISI / Scopus</t>
  </si>
  <si>
    <t>có ISSN, không thuộc hệ thống ISI / Scopus</t>
  </si>
  <si>
    <t>Hệ số &gt;= 0,75</t>
  </si>
  <si>
    <t>Hệ số &gt;= 0,5</t>
  </si>
  <si>
    <t>Hệ số &lt; 0,5</t>
  </si>
  <si>
    <t>Tạp chí chuyên ngành 
(theo Hội đồng GSNN)</t>
  </si>
  <si>
    <t>Tạp chí chuyên ngành 
(không tính điểm Hội đồng GSNN)</t>
  </si>
  <si>
    <t>- Ghi số 1 vào cột (9),(10),(11),(12),(13),(14),(15) tương ứng sản phẩm kê khai</t>
  </si>
  <si>
    <t>ISBN/ISSN</t>
  </si>
  <si>
    <t>NXB</t>
  </si>
  <si>
    <t>Đăng trên Thông tin khoa học địa phương, có mã ISSN</t>
  </si>
  <si>
    <t>Đăng trên kỷ yếu Hội thảo KH quốc tế</t>
  </si>
  <si>
    <t>Đăng trên kỷ yếu Hội thảo KH quốc gia có ISBN</t>
  </si>
  <si>
    <t>BẢNG KÊ HỘI NGHỊ, HỘI THẢO NĂM HỌC 2020 - 2021</t>
  </si>
  <si>
    <t>Tên Hội nghị/Hội thảo</t>
  </si>
  <si>
    <t>Tên bài báo/ tham luận</t>
  </si>
  <si>
    <t>Đăng trên thông tin KH của địa phương có ISSN</t>
  </si>
  <si>
    <t>cấp Khoa</t>
  </si>
  <si>
    <t>cấp Trường</t>
  </si>
  <si>
    <t>Quốc tế trong nước</t>
  </si>
  <si>
    <t>cấp Quốc gia</t>
  </si>
  <si>
    <t>Quốc tế  nước ngoài</t>
  </si>
  <si>
    <t>cấp Bộ môn</t>
  </si>
  <si>
    <t>- Ghi số 1 vào cột (10),(11),(12),(13),(14),(15), (16),(17),(18) tương ứng sản phẩm kê khai</t>
  </si>
  <si>
    <t>Tác giả kê khai là</t>
  </si>
  <si>
    <t>- Ghi số 1 vào cột (20) hoặc (21) theo trách nhiệm của cán bộ kê khai</t>
  </si>
  <si>
    <t xml:space="preserve">- Cột (3) Thống kê tất cả các thành viên trong 1 ô </t>
  </si>
  <si>
    <t>- Cột (8) ghi số tín chỉ theo biên bản nghiệm thu</t>
  </si>
  <si>
    <t xml:space="preserve">- Cột (4) Thống kê tất cả các thành viên trong 1 ô </t>
  </si>
  <si>
    <t>BẢNG KÊ HƯỚNG DẪN SINH VIÊN NGHIÊN CỨU KHOA HỌC VÀ KHỞI NGHIỆP NĂM HỌC 2020 - 2021</t>
  </si>
  <si>
    <t xml:space="preserve">Tên đề tài / Dự án khởi nghiệp </t>
  </si>
  <si>
    <t>Hướng dẫn SV NCKH</t>
  </si>
  <si>
    <t>Hướng dẫn SV khởi nghiệp</t>
  </si>
  <si>
    <t>- Ghi số 1 vào cột (5),(6) tương ứng công trình kê khai</t>
  </si>
  <si>
    <t>BẢNG KÊ SÁNG KIẾN CẢI TIẾN VÀ SHTT NĂM HỌC 2020 - 2021</t>
  </si>
  <si>
    <t>Tên sáng kiến/ bằng</t>
  </si>
  <si>
    <t xml:space="preserve">Thời gian </t>
  </si>
  <si>
    <t>Bằng phát minh</t>
  </si>
  <si>
    <t>cấp Bộ/Tỉnh/Ngành</t>
  </si>
  <si>
    <t>Chủ trì</t>
  </si>
  <si>
    <t>Cộng tác viên</t>
  </si>
  <si>
    <t>Được Hiệu trưởng phê duyệt</t>
  </si>
  <si>
    <t>- Giờ chuẩn cho các hoạt động này sẽ được xem xét theo từng trường hợp</t>
  </si>
  <si>
    <t>- Cột (8) được tính theo tờ trình đã phê duyệt của Hiệu trưởng</t>
  </si>
  <si>
    <t>- Ghi số 1 vào cột (5),(6),(7),(8),(9),(10) tương ứng sản phẩm kê khai</t>
  </si>
  <si>
    <t>- Ghi số 1 vào cột (11) hoặc (12) theo trách nhiệm của cán bộ kê khai</t>
  </si>
  <si>
    <t>Họ và tên các thành viên</t>
  </si>
  <si>
    <t>Họ và tên các tác giả</t>
  </si>
  <si>
    <t>Hội nghị, Hội thảo</t>
  </si>
  <si>
    <t>Sáng kiến cải tiến và SHTT</t>
  </si>
  <si>
    <t>- Cột (16) ghi tổng số tác giả</t>
  </si>
  <si>
    <t>- Cột (19) ghi tổng số tác giả</t>
  </si>
  <si>
    <t>- Cột (3) Đánh dấu '  trước khi ghi thời gian thực hiện</t>
  </si>
  <si>
    <t>- Cột (4) Đánh dấu '  trước khi ghi thời gian thực hiện</t>
  </si>
  <si>
    <t>- Cột (4) Đánh dấu '  trước khi ghi thời gian xuất bản</t>
  </si>
  <si>
    <t>- Cột (5) Đánh dấu '  trước khi ghi thời gian thực hiện</t>
  </si>
  <si>
    <t>- Cột (5) Đánh dấu '  trước khi ghi thời gian xuất bản</t>
  </si>
  <si>
    <t>- Cột (4) Đánh dấu '  trước khi ghi thời gian</t>
  </si>
  <si>
    <t xml:space="preserve">Sách chuyên khảo, tham khảo, hướng dẫn kỹ thuật </t>
  </si>
  <si>
    <t>Biên soạn giáo trình
đã nghiệm thu</t>
  </si>
  <si>
    <t xml:space="preserve"> Người đứng đầu</t>
  </si>
  <si>
    <t>Thành viên tham gia</t>
  </si>
  <si>
    <t>- Ghi số 1 vào cột (5),(6),(7,(8) tương ứng cấp đề tài kê khai được phê duyệt</t>
  </si>
  <si>
    <t>- Ghi số 1 vào cột (10) hoặc (11) theo trách nhiệm của cán bộ kê khai</t>
  </si>
  <si>
    <t>- Cột (9) ghi tổng số thành viên tham gia đề tài kể cả chủ nhiệm</t>
  </si>
  <si>
    <t>- Cột (7) ghi số trang theo ấn phẩm in</t>
  </si>
  <si>
    <t xml:space="preserve">- Cột (9) ghi tổng số tác giả </t>
  </si>
  <si>
    <t>- Ghi số 1 vào cột (17) hoặc (18) theo trách nhiệm của cán bộ kê khai</t>
  </si>
  <si>
    <t xml:space="preserve">- Cột (3) Thống kê tất cả các tác giả trong 1 ô </t>
  </si>
  <si>
    <t>- Cột (5) ghi tổng số tác giả</t>
  </si>
  <si>
    <t>(Kèm theo thông báo số: 1354/TB-ĐHTN, ngày 11/6/2021)</t>
  </si>
  <si>
    <t>NGƯỜI KÊ KHAI</t>
  </si>
  <si>
    <t>Mã số cán bộ</t>
  </si>
  <si>
    <t>Ngày … tháng ... năm 2021</t>
  </si>
  <si>
    <t>Nguyen Van A</t>
  </si>
  <si>
    <t>- Cán bộ chỉ cần nhập Đơn vị, Bộ môn, họ tên và mã số cán bộ ở sheet tổng hợp, các sheet còn lại chạy tự động</t>
  </si>
  <si>
    <t>Khoa …</t>
  </si>
  <si>
    <t>Vật lý</t>
  </si>
  <si>
    <t>01/12/2020 - 12/12/2020</t>
  </si>
  <si>
    <t>Chăn nuôi dê tại Đắk Lắk</t>
  </si>
  <si>
    <t>Nguyễn Văn A
Nguyễn Văn B
Nguyễn Văn C
Nguyễn Văn D</t>
  </si>
  <si>
    <t>Trường Đại học Tây Nguyên</t>
  </si>
  <si>
    <t>10/2020</t>
  </si>
  <si>
    <t>1859-4611</t>
  </si>
  <si>
    <t>Nguyễn Văn A,
Nguyễn Văn B,
Nguyễn Văn C</t>
  </si>
  <si>
    <t>Giáo trình chăn nuôi dê</t>
  </si>
  <si>
    <t>Nguyễn Văn A</t>
  </si>
  <si>
    <t>1234-5678</t>
  </si>
  <si>
    <t>12/2021</t>
  </si>
  <si>
    <t>NXB Nông nghiệp</t>
  </si>
  <si>
    <t>Giáo trình trồng cà phê</t>
  </si>
  <si>
    <t>Nguyễn Văn B,
Nguyễn Văn C</t>
  </si>
  <si>
    <t>Dữ liệu mẫu</t>
  </si>
  <si>
    <t>Phát triển cây cà phê chồn ở Tây Nguyên</t>
  </si>
  <si>
    <t>Hội thảo văn học ABC</t>
  </si>
  <si>
    <t>Nguyễn Thị A</t>
  </si>
  <si>
    <t>Tìm hiểu phép ẩn dụ trong thơ ABC</t>
  </si>
  <si>
    <t>Hồ Chí Minh</t>
  </si>
  <si>
    <t>ĐH Sư Phạm</t>
  </si>
  <si>
    <t>01/12/2020</t>
  </si>
  <si>
    <t>Văn hóa</t>
  </si>
  <si>
    <t>1-21
(Dữ liệu mẫu)</t>
  </si>
  <si>
    <t>Sản xuất tinh dầu bạc hà</t>
  </si>
  <si>
    <t>01/01/2020-12/12/2020</t>
  </si>
  <si>
    <t>Ứng dụng công nghệ 4.0 trong tuyển sinh</t>
  </si>
  <si>
    <t>1 TG</t>
  </si>
  <si>
    <t>CTV</t>
  </si>
  <si>
    <t>CT</t>
  </si>
  <si>
    <r>
      <t xml:space="preserve">TỔNG HỢP KÊ KHAI CÔNG TRÌNH KHOA HỌC CÁ NHÂN NĂM HỌC 2020 - 2021
</t>
    </r>
    <r>
      <rPr>
        <i/>
        <sz val="14"/>
        <rFont val="Times New Roman"/>
        <family val="1"/>
      </rPr>
      <t>(Kèm theo thông báo số: 1354/TB-ĐHTN, ngày 11/6/2021)</t>
    </r>
  </si>
  <si>
    <r>
      <t xml:space="preserve">- Các công trình kê ở cột (11),(12),(13) phải điền thêm thông tin cụ thể vào cột (21) theo Danh sách các tạp chí được tính điểm theo quy định Hội đồng GS Nhà nước năm 2020 (stt theo danh sách tính điểm - stt danh mục tạp chí được tính điểm năm 2020) sản phẩm kê khai. </t>
    </r>
    <r>
      <rPr>
        <b/>
        <i/>
        <sz val="12"/>
        <rFont val="Times New Roman"/>
        <family val="1"/>
      </rPr>
      <t>Theo ví dụ trên biểu mẫu</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</si>
</sst>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0"/>
      <name val="Times New Roman"/>
      <family val="1"/>
    </font>
    <font>
      <b/>
      <i/>
      <sz val="12"/>
      <name val="Times New Roman"/>
      <family val="1"/>
    </font>
    <font>
      <i/>
      <sz val="12"/>
      <name val="Times New Roman"/>
      <family val="1"/>
    </font>
    <font>
      <i/>
      <sz val="11"/>
      <name val="Times New Roman"/>
      <family val="1"/>
    </font>
    <font>
      <sz val="11"/>
      <name val="Times New Roman"/>
      <family val="1"/>
    </font>
    <font>
      <b/>
      <sz val="14"/>
      <name val="Times New Roman"/>
      <family val="1"/>
    </font>
    <font>
      <sz val="13"/>
      <name val="Times New Roman"/>
      <family val="1"/>
    </font>
    <font>
      <sz val="14"/>
      <name val="Times New Roman"/>
      <family val="1"/>
    </font>
    <font>
      <b/>
      <sz val="16"/>
      <name val="Times New Roman"/>
      <family val="1"/>
    </font>
    <font>
      <i/>
      <sz val="14"/>
      <name val="Times New Roman"/>
      <family val="1"/>
    </font>
    <font>
      <b/>
      <sz val="13"/>
      <name val="Times New Roman"/>
      <family val="1"/>
    </font>
    <font>
      <b/>
      <i/>
      <u val="single"/>
      <sz val="12"/>
      <name val="Times New Roman"/>
      <family val="1"/>
    </font>
    <font>
      <b/>
      <sz val="11"/>
      <name val="Times New Roman"/>
      <family val="1"/>
    </font>
    <font>
      <b/>
      <sz val="12"/>
      <name val="Times New Roman"/>
      <family val="1"/>
    </font>
    <font>
      <sz val="12"/>
      <name val="Times New Roman"/>
      <family val="1"/>
    </font>
    <font>
      <sz val="9"/>
      <name val="Times New Roman"/>
      <family val="1"/>
    </font>
    <font>
      <b/>
      <i/>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style="thin"/>
      <top style="thin"/>
      <bottom style="thin"/>
    </border>
    <border>
      <left style="thin"/>
      <right style="thin"/>
      <top style="thin"/>
      <bottom style="thin"/>
    </border>
    <border>
      <left/>
      <right/>
      <top style="thin"/>
      <bottom style="thin"/>
    </border>
    <border>
      <left style="thin"/>
      <right style="thin"/>
      <top style="thin"/>
      <bottom/>
    </border>
    <border>
      <left style="thin"/>
      <right/>
      <top style="thin"/>
      <bottom/>
    </border>
    <border>
      <left style="thin"/>
      <right/>
      <top/>
      <bottom style="thin"/>
    </border>
    <border>
      <left style="thin"/>
      <right/>
      <top style="thin"/>
      <bottom style="thin"/>
    </border>
    <border>
      <left style="thin"/>
      <right style="thin"/>
      <top/>
      <bottom/>
    </border>
    <border>
      <left/>
      <right style="thin"/>
      <top style="thin"/>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9">
    <xf numFmtId="0" fontId="0" fillId="0" borderId="0" xfId="0" applyFont="1" applyAlignment="1">
      <alignment/>
    </xf>
    <xf numFmtId="0" fontId="2" fillId="0" borderId="10" xfId="0" applyFont="1" applyFill="1" applyBorder="1" applyAlignment="1">
      <alignment horizontal="center" vertical="top" wrapText="1"/>
    </xf>
    <xf numFmtId="0" fontId="2" fillId="0" borderId="10" xfId="0" applyFont="1" applyFill="1" applyBorder="1" applyAlignment="1" quotePrefix="1">
      <alignment horizontal="center" vertical="center" wrapText="1"/>
    </xf>
    <xf numFmtId="0" fontId="2" fillId="0" borderId="10" xfId="0" applyFont="1" applyFill="1" applyBorder="1" applyAlignment="1" applyProtection="1">
      <alignment horizontal="center" vertical="center" wrapText="1"/>
      <protection/>
    </xf>
    <xf numFmtId="164" fontId="8" fillId="33" borderId="11" xfId="0" applyNumberFormat="1" applyFont="1" applyFill="1" applyBorder="1" applyAlignment="1" applyProtection="1">
      <alignment horizontal="center" vertical="center" wrapText="1"/>
      <protection hidden="1"/>
    </xf>
    <xf numFmtId="164" fontId="8" fillId="33" borderId="12" xfId="0" applyNumberFormat="1" applyFont="1" applyFill="1" applyBorder="1" applyAlignment="1" applyProtection="1">
      <alignment horizontal="center" vertical="center" wrapText="1"/>
      <protection hidden="1"/>
    </xf>
    <xf numFmtId="0" fontId="52" fillId="0" borderId="0" xfId="0" applyFont="1" applyFill="1" applyAlignment="1">
      <alignment vertical="center"/>
    </xf>
    <xf numFmtId="0" fontId="7" fillId="0" borderId="0" xfId="0" applyFont="1" applyFill="1" applyAlignment="1">
      <alignment horizontal="left" vertical="center"/>
    </xf>
    <xf numFmtId="0" fontId="8" fillId="0" borderId="0" xfId="0" applyFont="1" applyFill="1" applyBorder="1" applyAlignment="1" applyProtection="1">
      <alignment horizontal="left" vertical="center" wrapText="1"/>
      <protection hidden="1"/>
    </xf>
    <xf numFmtId="0" fontId="9" fillId="0" borderId="0" xfId="0" applyFont="1" applyFill="1" applyAlignment="1">
      <alignment vertical="center"/>
    </xf>
    <xf numFmtId="0" fontId="6" fillId="0" borderId="0" xfId="0" applyFont="1" applyFill="1" applyAlignment="1">
      <alignment/>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6" fillId="0" borderId="0" xfId="0" applyFont="1" applyFill="1" applyAlignment="1">
      <alignment vertical="center"/>
    </xf>
    <xf numFmtId="0" fontId="8" fillId="0" borderId="12" xfId="0" applyFont="1" applyFill="1" applyBorder="1" applyAlignment="1">
      <alignment vertical="center"/>
    </xf>
    <xf numFmtId="0" fontId="8" fillId="0" borderId="0" xfId="0" applyFont="1" applyFill="1" applyAlignment="1">
      <alignment/>
    </xf>
    <xf numFmtId="0" fontId="11" fillId="0" borderId="0" xfId="0" applyFont="1" applyFill="1" applyAlignment="1">
      <alignment vertical="center"/>
    </xf>
    <xf numFmtId="0" fontId="13" fillId="0" borderId="0" xfId="0" applyFont="1" applyFill="1" applyAlignment="1">
      <alignment/>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5" fillId="0" borderId="12" xfId="0" applyNumberFormat="1" applyFont="1" applyFill="1" applyBorder="1" applyAlignment="1" applyProtection="1" quotePrefix="1">
      <alignment horizontal="center" vertical="top" wrapText="1"/>
      <protection hidden="1"/>
    </xf>
    <xf numFmtId="0" fontId="6" fillId="0" borderId="12" xfId="0" applyFont="1" applyFill="1" applyBorder="1" applyAlignment="1" applyProtection="1" quotePrefix="1">
      <alignment horizontal="center" vertical="center" wrapText="1"/>
      <protection hidden="1"/>
    </xf>
    <xf numFmtId="0" fontId="6" fillId="0" borderId="12" xfId="0" applyFont="1" applyFill="1" applyBorder="1" applyAlignment="1" quotePrefix="1">
      <alignment horizontal="left" vertical="center" wrapText="1"/>
    </xf>
    <xf numFmtId="0" fontId="6" fillId="0" borderId="12" xfId="0" applyFont="1" applyFill="1" applyBorder="1" applyAlignment="1" quotePrefix="1">
      <alignment horizontal="center" vertical="center" wrapText="1"/>
    </xf>
    <xf numFmtId="0" fontId="6" fillId="0" borderId="12" xfId="0" applyFont="1" applyFill="1" applyBorder="1" applyAlignment="1" applyProtection="1" quotePrefix="1">
      <alignment horizontal="left" vertical="center" wrapText="1"/>
      <protection/>
    </xf>
    <xf numFmtId="14" fontId="6" fillId="0" borderId="12" xfId="0" applyNumberFormat="1" applyFont="1" applyFill="1" applyBorder="1" applyAlignment="1" applyProtection="1" quotePrefix="1">
      <alignment horizontal="center" vertical="center" wrapText="1"/>
      <protection/>
    </xf>
    <xf numFmtId="14" fontId="6" fillId="0" borderId="12" xfId="0" applyNumberFormat="1" applyFont="1" applyFill="1" applyBorder="1" applyAlignment="1" quotePrefix="1">
      <alignment horizontal="center" vertical="center"/>
    </xf>
    <xf numFmtId="0" fontId="14" fillId="0" borderId="12" xfId="0" applyFont="1" applyFill="1" applyBorder="1" applyAlignment="1" applyProtection="1" quotePrefix="1">
      <alignment horizontal="center" vertical="center" wrapText="1"/>
      <protection hidden="1"/>
    </xf>
    <xf numFmtId="0" fontId="14" fillId="0" borderId="12" xfId="0" applyFont="1" applyFill="1" applyBorder="1" applyAlignment="1" quotePrefix="1">
      <alignment horizontal="center" vertical="center" wrapText="1"/>
    </xf>
    <xf numFmtId="0" fontId="15" fillId="0" borderId="0" xfId="0" applyFont="1" applyFill="1" applyAlignment="1">
      <alignment vertical="center"/>
    </xf>
    <xf numFmtId="0" fontId="16" fillId="0" borderId="0" xfId="0" applyFont="1" applyFill="1" applyAlignment="1">
      <alignment/>
    </xf>
    <xf numFmtId="0" fontId="15" fillId="0" borderId="0" xfId="0" applyFont="1" applyFill="1" applyAlignment="1">
      <alignment/>
    </xf>
    <xf numFmtId="0" fontId="15" fillId="0" borderId="0" xfId="0" applyFont="1" applyFill="1" applyAlignment="1">
      <alignment/>
    </xf>
    <xf numFmtId="0" fontId="15"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right" vertical="center" wrapText="1"/>
    </xf>
    <xf numFmtId="0" fontId="17" fillId="0" borderId="0" xfId="0" applyFont="1" applyFill="1" applyAlignment="1">
      <alignment/>
    </xf>
    <xf numFmtId="0" fontId="4" fillId="0" borderId="0" xfId="0" applyFont="1" applyFill="1" applyAlignment="1">
      <alignment horizontal="center" vertical="center"/>
    </xf>
    <xf numFmtId="0" fontId="3" fillId="0" borderId="0" xfId="0" applyFont="1" applyFill="1" applyAlignment="1">
      <alignment horizontal="right" vertical="center"/>
    </xf>
    <xf numFmtId="0" fontId="15"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xf>
    <xf numFmtId="0" fontId="3" fillId="0" borderId="0" xfId="0" applyFont="1" applyFill="1" applyAlignment="1">
      <alignment/>
    </xf>
    <xf numFmtId="0" fontId="4" fillId="0" borderId="0" xfId="0" applyFont="1" applyFill="1" applyAlignment="1" quotePrefix="1">
      <alignment vertical="center"/>
    </xf>
    <xf numFmtId="0" fontId="5" fillId="0" borderId="0" xfId="0" applyFont="1" applyFill="1" applyAlignment="1" quotePrefix="1">
      <alignment horizontal="right"/>
    </xf>
    <xf numFmtId="0" fontId="3" fillId="0" borderId="0" xfId="0" applyFont="1" applyFill="1" applyAlignment="1">
      <alignment vertical="center" wrapText="1"/>
    </xf>
    <xf numFmtId="0" fontId="3" fillId="0" borderId="0" xfId="0" applyFont="1" applyFill="1" applyAlignment="1">
      <alignment horizontal="left" vertical="center"/>
    </xf>
    <xf numFmtId="14" fontId="6" fillId="0" borderId="12" xfId="0" applyNumberFormat="1" applyFont="1" applyFill="1" applyBorder="1" applyAlignment="1" applyProtection="1" quotePrefix="1">
      <alignment horizontal="center" vertical="center"/>
      <protection/>
    </xf>
    <xf numFmtId="164" fontId="6" fillId="0" borderId="12"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horizontal="left" vertical="center"/>
      <protection/>
    </xf>
    <xf numFmtId="0" fontId="18" fillId="0" borderId="12" xfId="0" applyFont="1" applyFill="1" applyBorder="1" applyAlignment="1" quotePrefix="1">
      <alignment horizontal="center" vertical="center" wrapText="1"/>
    </xf>
    <xf numFmtId="164" fontId="14" fillId="0" borderId="12" xfId="0" applyNumberFormat="1" applyFont="1" applyFill="1" applyBorder="1" applyAlignment="1" applyProtection="1">
      <alignment horizontal="right" vertical="center"/>
      <protection hidden="1"/>
    </xf>
    <xf numFmtId="0" fontId="4" fillId="0" borderId="0" xfId="0" applyFont="1" applyFill="1" applyAlignment="1">
      <alignment horizontal="center"/>
    </xf>
    <xf numFmtId="0" fontId="6" fillId="0" borderId="12" xfId="0" applyFont="1" applyFill="1" applyBorder="1" applyAlignment="1">
      <alignment/>
    </xf>
    <xf numFmtId="0" fontId="14" fillId="0" borderId="12" xfId="0" applyFont="1" applyFill="1" applyBorder="1" applyAlignment="1">
      <alignment/>
    </xf>
    <xf numFmtId="0" fontId="14" fillId="0" borderId="0" xfId="0" applyFont="1" applyFill="1" applyAlignment="1">
      <alignment/>
    </xf>
    <xf numFmtId="0" fontId="16" fillId="0" borderId="0" xfId="0" applyFont="1" applyFill="1" applyAlignment="1">
      <alignment horizontal="left" vertical="center"/>
    </xf>
    <xf numFmtId="0" fontId="4" fillId="0" borderId="0" xfId="0" applyFont="1" applyFill="1" applyAlignment="1">
      <alignment horizontal="left" vertical="center"/>
    </xf>
    <xf numFmtId="0" fontId="6" fillId="0" borderId="12" xfId="0" applyFont="1" applyFill="1" applyBorder="1" applyAlignment="1" applyProtection="1">
      <alignment horizontal="center" vertical="center"/>
      <protection hidden="1"/>
    </xf>
    <xf numFmtId="0" fontId="6" fillId="0" borderId="12" xfId="0" applyFont="1" applyFill="1" applyBorder="1" applyAlignment="1" applyProtection="1" quotePrefix="1">
      <alignment horizontal="center" vertical="center" wrapText="1"/>
      <protection/>
    </xf>
    <xf numFmtId="0" fontId="6" fillId="0" borderId="12" xfId="0" applyFont="1" applyFill="1" applyBorder="1" applyAlignment="1">
      <alignment horizontal="center" vertical="center" wrapText="1"/>
    </xf>
    <xf numFmtId="0" fontId="14" fillId="0" borderId="12" xfId="0" applyFont="1" applyFill="1" applyBorder="1" applyAlignment="1" applyProtection="1">
      <alignment horizontal="center" vertical="center"/>
      <protection hidden="1"/>
    </xf>
    <xf numFmtId="0" fontId="4" fillId="0" borderId="0" xfId="0" applyFont="1" applyFill="1" applyAlignment="1">
      <alignment wrapText="1"/>
    </xf>
    <xf numFmtId="0" fontId="4" fillId="0" borderId="0" xfId="0" applyFont="1" applyFill="1" applyAlignment="1" applyProtection="1">
      <alignment horizontal="center"/>
      <protection hidden="1"/>
    </xf>
    <xf numFmtId="0" fontId="6" fillId="0" borderId="12" xfId="0" applyNumberFormat="1" applyFont="1" applyFill="1" applyBorder="1" applyAlignment="1" applyProtection="1" quotePrefix="1">
      <alignment horizontal="center" vertical="top" wrapText="1"/>
      <protection hidden="1"/>
    </xf>
    <xf numFmtId="0" fontId="6" fillId="0" borderId="12" xfId="0" applyFont="1" applyFill="1" applyBorder="1" applyAlignment="1">
      <alignment horizontal="center" vertical="center"/>
    </xf>
    <xf numFmtId="0" fontId="6" fillId="0" borderId="12" xfId="0" applyNumberFormat="1" applyFont="1" applyFill="1" applyBorder="1" applyAlignment="1" applyProtection="1" quotePrefix="1">
      <alignment horizontal="center" vertical="center" wrapText="1"/>
      <protection hidden="1"/>
    </xf>
    <xf numFmtId="0" fontId="6" fillId="0" borderId="12" xfId="0" applyFont="1" applyFill="1" applyBorder="1" applyAlignment="1" applyProtection="1">
      <alignment horizontal="center" vertical="center"/>
      <protection/>
    </xf>
    <xf numFmtId="0" fontId="4" fillId="0" borderId="0" xfId="0" applyFont="1" applyFill="1" applyAlignment="1" quotePrefix="1">
      <alignment vertical="top"/>
    </xf>
    <xf numFmtId="0" fontId="4" fillId="0" borderId="0" xfId="0" applyFont="1" applyFill="1" applyAlignment="1">
      <alignment vertical="center"/>
    </xf>
    <xf numFmtId="0" fontId="6" fillId="0" borderId="12" xfId="0" applyFont="1" applyFill="1" applyBorder="1" applyAlignment="1">
      <alignment vertical="center"/>
    </xf>
    <xf numFmtId="0" fontId="14" fillId="0" borderId="12" xfId="0" applyFont="1" applyFill="1" applyBorder="1" applyAlignment="1" quotePrefix="1">
      <alignment vertical="center" wrapText="1"/>
    </xf>
    <xf numFmtId="0" fontId="14" fillId="0" borderId="12" xfId="0" applyFont="1" applyFill="1" applyBorder="1" applyAlignment="1">
      <alignment vertical="center"/>
    </xf>
    <xf numFmtId="164" fontId="6" fillId="33" borderId="12" xfId="0" applyNumberFormat="1" applyFont="1" applyFill="1" applyBorder="1" applyAlignment="1" applyProtection="1">
      <alignment horizontal="right" vertical="center"/>
      <protection hidden="1"/>
    </xf>
    <xf numFmtId="0" fontId="16" fillId="0" borderId="0" xfId="0" applyFont="1" applyFill="1" applyAlignment="1">
      <alignment vertical="center"/>
    </xf>
    <xf numFmtId="0" fontId="2" fillId="0" borderId="12" xfId="55" applyFont="1" applyFill="1" applyBorder="1" applyAlignment="1">
      <alignment horizontal="center" vertical="center" wrapText="1"/>
      <protection/>
    </xf>
    <xf numFmtId="164" fontId="6" fillId="0" borderId="12" xfId="0" applyNumberFormat="1" applyFont="1" applyFill="1" applyBorder="1" applyAlignment="1" applyProtection="1">
      <alignment horizontal="right" vertical="center" wrapText="1"/>
      <protection hidden="1"/>
    </xf>
    <xf numFmtId="0" fontId="6" fillId="0" borderId="12" xfId="0" applyNumberFormat="1" applyFont="1" applyFill="1" applyBorder="1" applyAlignment="1" quotePrefix="1">
      <alignment horizontal="center" vertical="center" wrapText="1"/>
    </xf>
    <xf numFmtId="0" fontId="14" fillId="0" borderId="12" xfId="0" applyFont="1" applyFill="1" applyBorder="1" applyAlignment="1">
      <alignment horizontal="center" vertical="center"/>
    </xf>
    <xf numFmtId="0" fontId="3" fillId="0" borderId="0" xfId="0" applyFont="1" applyFill="1" applyAlignment="1">
      <alignment horizontal="right"/>
    </xf>
    <xf numFmtId="0" fontId="6" fillId="0" borderId="12" xfId="0" applyFont="1" applyFill="1" applyBorder="1" applyAlignment="1" applyProtection="1">
      <alignment horizontal="right" vertical="center"/>
      <protection hidden="1"/>
    </xf>
    <xf numFmtId="0" fontId="6" fillId="0" borderId="12" xfId="0" applyFont="1" applyFill="1" applyBorder="1" applyAlignment="1" applyProtection="1">
      <alignment horizontal="center" vertical="center" wrapText="1"/>
      <protection/>
    </xf>
    <xf numFmtId="0" fontId="52" fillId="0" borderId="0" xfId="0" applyFont="1" applyFill="1" applyAlignment="1" applyProtection="1">
      <alignment horizontal="center" vertical="center"/>
      <protection hidden="1"/>
    </xf>
    <xf numFmtId="0" fontId="6" fillId="0" borderId="12" xfId="0" applyNumberFormat="1" applyFont="1" applyFill="1" applyBorder="1" applyAlignment="1" applyProtection="1" quotePrefix="1">
      <alignment horizontal="center" vertical="center" wrapText="1"/>
      <protection/>
    </xf>
    <xf numFmtId="0" fontId="6" fillId="0" borderId="12" xfId="0" applyFont="1" applyFill="1" applyBorder="1" applyAlignment="1" quotePrefix="1">
      <alignment horizontal="center" vertical="top" wrapText="1"/>
    </xf>
    <xf numFmtId="0" fontId="6" fillId="0" borderId="12" xfId="0" applyFont="1" applyFill="1" applyBorder="1" applyAlignment="1">
      <alignment horizontal="center"/>
    </xf>
    <xf numFmtId="0" fontId="14" fillId="0" borderId="12" xfId="0" applyFont="1" applyFill="1" applyBorder="1" applyAlignment="1" quotePrefix="1">
      <alignment horizontal="center" vertical="top" wrapText="1"/>
    </xf>
    <xf numFmtId="164" fontId="14" fillId="0" borderId="12" xfId="0" applyNumberFormat="1" applyFont="1" applyFill="1" applyBorder="1" applyAlignment="1" applyProtection="1">
      <alignment horizontal="center" vertical="center"/>
      <protection hidden="1"/>
    </xf>
    <xf numFmtId="164" fontId="6" fillId="33" borderId="12" xfId="0" applyNumberFormat="1" applyFont="1" applyFill="1" applyBorder="1" applyAlignment="1" applyProtection="1">
      <alignment/>
      <protection hidden="1"/>
    </xf>
    <xf numFmtId="0" fontId="6" fillId="0" borderId="10" xfId="0" applyFont="1" applyFill="1" applyBorder="1" applyAlignment="1" quotePrefix="1">
      <alignment horizontal="center" vertical="center" wrapText="1"/>
    </xf>
    <xf numFmtId="0" fontId="5" fillId="0" borderId="12" xfId="0" applyFont="1" applyFill="1" applyBorder="1" applyAlignment="1" quotePrefix="1">
      <alignment horizontal="center" vertical="top" wrapText="1"/>
    </xf>
    <xf numFmtId="0" fontId="5" fillId="0" borderId="10" xfId="0" applyFont="1" applyFill="1" applyBorder="1" applyAlignment="1" quotePrefix="1">
      <alignment horizontal="center" vertical="top" wrapText="1"/>
    </xf>
    <xf numFmtId="0" fontId="6" fillId="0" borderId="10" xfId="0" applyFont="1" applyFill="1" applyBorder="1" applyAlignment="1" quotePrefix="1">
      <alignment horizontal="center" vertical="top" wrapText="1"/>
    </xf>
    <xf numFmtId="164" fontId="5" fillId="0" borderId="10" xfId="0" applyNumberFormat="1" applyFont="1" applyFill="1" applyBorder="1" applyAlignment="1" applyProtection="1" quotePrefix="1">
      <alignment horizontal="center" vertical="top" wrapText="1"/>
      <protection hidden="1"/>
    </xf>
    <xf numFmtId="164" fontId="5" fillId="0" borderId="12" xfId="0" applyNumberFormat="1" applyFont="1" applyFill="1" applyBorder="1" applyAlignment="1" applyProtection="1" quotePrefix="1">
      <alignment horizontal="center" vertical="top" wrapText="1"/>
      <protection hidden="1"/>
    </xf>
    <xf numFmtId="164" fontId="14" fillId="0" borderId="12" xfId="0" applyNumberFormat="1" applyFont="1" applyFill="1" applyBorder="1" applyAlignment="1" applyProtection="1" quotePrefix="1">
      <alignment horizontal="right" vertical="top" wrapText="1"/>
      <protection hidden="1"/>
    </xf>
    <xf numFmtId="0" fontId="8" fillId="33" borderId="11" xfId="0" applyFont="1" applyFill="1" applyBorder="1" applyAlignment="1" applyProtection="1">
      <alignment horizontal="center" vertical="center" wrapText="1"/>
      <protection hidden="1"/>
    </xf>
    <xf numFmtId="164" fontId="6" fillId="33" borderId="12" xfId="0" applyNumberFormat="1" applyFont="1" applyFill="1" applyBorder="1" applyAlignment="1" applyProtection="1">
      <alignment horizontal="center" vertical="center" wrapText="1"/>
      <protection hidden="1"/>
    </xf>
    <xf numFmtId="0" fontId="52" fillId="0" borderId="0" xfId="0" applyFont="1" applyFill="1" applyAlignment="1" applyProtection="1">
      <alignment/>
      <protection hidden="1"/>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164" fontId="6" fillId="33" borderId="12" xfId="0" applyNumberFormat="1" applyFont="1" applyFill="1" applyBorder="1" applyAlignment="1" applyProtection="1">
      <alignment horizontal="center" vertical="center"/>
      <protection hidden="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2" fillId="0" borderId="1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8" fillId="0" borderId="17" xfId="0" applyFont="1" applyFill="1" applyBorder="1" applyAlignment="1" applyProtection="1">
      <alignment horizontal="left" vertical="center" wrapText="1"/>
      <protection hidden="1"/>
    </xf>
    <xf numFmtId="0" fontId="8" fillId="0" borderId="11" xfId="0" applyFont="1" applyFill="1" applyBorder="1" applyAlignment="1" applyProtection="1">
      <alignment horizontal="left" vertical="center" wrapText="1"/>
      <protection hidden="1"/>
    </xf>
    <xf numFmtId="0" fontId="12" fillId="0" borderId="0" xfId="0" applyFont="1" applyFill="1" applyAlignment="1">
      <alignment horizontal="center" vertical="top"/>
    </xf>
    <xf numFmtId="0" fontId="11" fillId="0" borderId="0" xfId="0" applyFont="1" applyFill="1" applyAlignment="1">
      <alignment horizontal="center" vertical="center"/>
    </xf>
    <xf numFmtId="0" fontId="12" fillId="0" borderId="0" xfId="0" applyFont="1" applyFill="1" applyAlignment="1">
      <alignment horizontal="center"/>
    </xf>
    <xf numFmtId="0" fontId="11" fillId="0" borderId="0" xfId="0" applyFont="1" applyFill="1" applyAlignment="1" quotePrefix="1">
      <alignment horizontal="left" vertical="center" wrapText="1"/>
    </xf>
    <xf numFmtId="0" fontId="15" fillId="0" borderId="0" xfId="0" applyFont="1" applyFill="1" applyAlignment="1">
      <alignment horizontal="center" vertical="center"/>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 fillId="0" borderId="0" xfId="0" applyFont="1" applyFill="1" applyAlignment="1">
      <alignment horizontal="center" vertical="center"/>
    </xf>
    <xf numFmtId="0" fontId="14" fillId="0" borderId="18"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xf>
    <xf numFmtId="0" fontId="14" fillId="0" borderId="15"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6" fillId="0" borderId="0" xfId="0" applyFont="1" applyFill="1" applyAlignment="1">
      <alignment horizontal="left" vertical="center"/>
    </xf>
    <xf numFmtId="0" fontId="15" fillId="0" borderId="0" xfId="0" applyFont="1" applyFill="1" applyAlignment="1">
      <alignment horizontal="left" vertical="center"/>
    </xf>
    <xf numFmtId="0" fontId="14" fillId="0" borderId="1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16" fillId="0" borderId="0" xfId="0" applyFont="1" applyFill="1" applyAlignment="1">
      <alignment horizontal="left"/>
    </xf>
    <xf numFmtId="0" fontId="3" fillId="0" borderId="0" xfId="0" applyFont="1" applyFill="1" applyAlignment="1">
      <alignment horizontal="left" vertical="center" wrapText="1"/>
    </xf>
    <xf numFmtId="0" fontId="3" fillId="0" borderId="0" xfId="0" applyFont="1" applyFill="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rmal 5"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P15"/>
  <sheetViews>
    <sheetView zoomScale="70" zoomScaleNormal="70" zoomScaleSheetLayoutView="70" zoomScalePageLayoutView="0" workbookViewId="0" topLeftCell="A1">
      <selection activeCell="H6" sqref="H6"/>
    </sheetView>
  </sheetViews>
  <sheetFormatPr defaultColWidth="9.140625" defaultRowHeight="15"/>
  <cols>
    <col min="1" max="1" width="3.00390625" style="10" customWidth="1"/>
    <col min="2" max="2" width="14.7109375" style="10" customWidth="1"/>
    <col min="3" max="4" width="17.28125" style="10" customWidth="1"/>
    <col min="5" max="5" width="11.421875" style="10" customWidth="1"/>
    <col min="6" max="6" width="7.00390625" style="10" customWidth="1"/>
    <col min="7" max="10" width="9.140625" style="10" customWidth="1"/>
    <col min="11" max="11" width="11.421875" style="10" customWidth="1"/>
    <col min="12" max="12" width="9.421875" style="10" customWidth="1"/>
    <col min="13" max="14" width="8.57421875" style="10" customWidth="1"/>
    <col min="15" max="15" width="26.7109375" style="10" customWidth="1"/>
    <col min="16" max="16" width="9.140625" style="10" customWidth="1"/>
    <col min="17" max="16384" width="9.140625" style="10" customWidth="1"/>
  </cols>
  <sheetData>
    <row r="1" spans="2:10" ht="27.75" customHeight="1">
      <c r="B1" s="7" t="s">
        <v>0</v>
      </c>
      <c r="C1" s="8" t="s">
        <v>145</v>
      </c>
      <c r="D1" s="9"/>
      <c r="E1" s="9"/>
      <c r="H1" s="7"/>
      <c r="I1" s="7"/>
      <c r="J1" s="7"/>
    </row>
    <row r="2" spans="2:10" ht="27.75" customHeight="1">
      <c r="B2" s="7" t="s">
        <v>1</v>
      </c>
      <c r="C2" s="8" t="s">
        <v>146</v>
      </c>
      <c r="D2" s="9"/>
      <c r="E2" s="9"/>
      <c r="H2" s="7"/>
      <c r="I2" s="7"/>
      <c r="J2" s="7"/>
    </row>
    <row r="3" spans="3:15" ht="68.25" customHeight="1">
      <c r="C3" s="103" t="s">
        <v>177</v>
      </c>
      <c r="D3" s="103"/>
      <c r="E3" s="104"/>
      <c r="F3" s="104"/>
      <c r="G3" s="104"/>
      <c r="H3" s="104"/>
      <c r="I3" s="104"/>
      <c r="J3" s="104"/>
      <c r="K3" s="104"/>
      <c r="L3" s="104"/>
      <c r="M3" s="104"/>
      <c r="N3" s="104"/>
      <c r="O3" s="104"/>
    </row>
    <row r="4" spans="2:15" ht="43.5" customHeight="1">
      <c r="B4" s="107" t="s">
        <v>21</v>
      </c>
      <c r="C4" s="107"/>
      <c r="D4" s="107" t="s">
        <v>141</v>
      </c>
      <c r="E4" s="108" t="s">
        <v>20</v>
      </c>
      <c r="F4" s="107"/>
      <c r="G4" s="105" t="s">
        <v>22</v>
      </c>
      <c r="H4" s="105" t="s">
        <v>40</v>
      </c>
      <c r="I4" s="105" t="s">
        <v>117</v>
      </c>
      <c r="J4" s="105" t="s">
        <v>29</v>
      </c>
      <c r="K4" s="110" t="s">
        <v>118</v>
      </c>
      <c r="L4" s="105" t="s">
        <v>11</v>
      </c>
      <c r="M4" s="107" t="s">
        <v>26</v>
      </c>
      <c r="N4" s="107" t="s">
        <v>54</v>
      </c>
      <c r="O4" s="109" t="s">
        <v>3</v>
      </c>
    </row>
    <row r="5" spans="2:16" ht="108.75" customHeight="1">
      <c r="B5" s="107"/>
      <c r="C5" s="107"/>
      <c r="D5" s="107"/>
      <c r="E5" s="12" t="s">
        <v>38</v>
      </c>
      <c r="F5" s="11" t="s">
        <v>39</v>
      </c>
      <c r="G5" s="106"/>
      <c r="H5" s="106"/>
      <c r="I5" s="106"/>
      <c r="J5" s="106"/>
      <c r="K5" s="111"/>
      <c r="L5" s="106"/>
      <c r="M5" s="107"/>
      <c r="N5" s="107"/>
      <c r="O5" s="109"/>
      <c r="P5" s="13"/>
    </row>
    <row r="6" spans="2:16" ht="30" customHeight="1">
      <c r="B6" s="112" t="s">
        <v>143</v>
      </c>
      <c r="C6" s="113"/>
      <c r="D6" s="97">
        <v>123456</v>
      </c>
      <c r="E6" s="4">
        <f>'1.1 Đề cương'!H28</f>
        <v>10</v>
      </c>
      <c r="F6" s="5">
        <f>'1.2 Đề tài'!L28</f>
        <v>150</v>
      </c>
      <c r="G6" s="5">
        <f>'2. Sách &amp; Giáo trình'!L28</f>
        <v>346.6666666666667</v>
      </c>
      <c r="H6" s="5">
        <f>'3.1 Bài tạp chí'!S29</f>
        <v>100</v>
      </c>
      <c r="I6" s="5">
        <f>'3.2 Hội nghị, Hội thảo'!V29</f>
        <v>200</v>
      </c>
      <c r="J6" s="5">
        <f>'4. Hướng dẫn SV'!G28</f>
        <v>60</v>
      </c>
      <c r="K6" s="5">
        <f>'5. Sáng kiến, SHTT'!N29</f>
        <v>80</v>
      </c>
      <c r="L6" s="5">
        <f>'6. Hoạt động khác'!I28</f>
        <v>0</v>
      </c>
      <c r="M6" s="5">
        <f>SUM(E6:L6)</f>
        <v>946.6666666666667</v>
      </c>
      <c r="N6" s="5">
        <f>'1.1 Đề cương'!I28+'1.2 Đề tài'!M28+'2. Sách &amp; Giáo trình'!M28+'3.1 Bài tạp chí'!T29+'3.2 Hội nghị, Hội thảo'!W29+'4. Hướng dẫn SV'!H28+'5. Sáng kiến, SHTT'!O29+'6. Hoạt động khác'!J28</f>
        <v>0</v>
      </c>
      <c r="O6" s="14"/>
      <c r="P6" s="6" t="str">
        <f>B6</f>
        <v>Nguyen Van A</v>
      </c>
    </row>
    <row r="7" spans="3:15" ht="16.5">
      <c r="C7" s="15"/>
      <c r="D7" s="15"/>
      <c r="E7" s="15"/>
      <c r="F7" s="15"/>
      <c r="G7" s="15"/>
      <c r="H7" s="15"/>
      <c r="I7" s="15"/>
      <c r="J7" s="15"/>
      <c r="K7" s="15"/>
      <c r="L7" s="15"/>
      <c r="M7" s="15"/>
      <c r="N7" s="15"/>
      <c r="O7" s="15"/>
    </row>
    <row r="8" spans="3:16" ht="18.75">
      <c r="C8" s="15"/>
      <c r="D8" s="15"/>
      <c r="E8" s="116"/>
      <c r="F8" s="116"/>
      <c r="G8" s="15"/>
      <c r="H8" s="15"/>
      <c r="I8" s="15"/>
      <c r="J8" s="15"/>
      <c r="K8" s="15"/>
      <c r="L8" s="115" t="s">
        <v>142</v>
      </c>
      <c r="M8" s="115"/>
      <c r="N8" s="115"/>
      <c r="O8" s="115"/>
      <c r="P8" s="16"/>
    </row>
    <row r="9" spans="3:15" ht="16.5">
      <c r="C9" s="114"/>
      <c r="D9" s="114"/>
      <c r="E9" s="114"/>
      <c r="F9" s="114"/>
      <c r="G9" s="15"/>
      <c r="H9" s="15"/>
      <c r="I9" s="15"/>
      <c r="J9" s="15"/>
      <c r="K9" s="15"/>
      <c r="L9" s="114" t="s">
        <v>140</v>
      </c>
      <c r="M9" s="114"/>
      <c r="N9" s="114"/>
      <c r="O9" s="114"/>
    </row>
    <row r="11" ht="15.75">
      <c r="B11" s="17" t="s">
        <v>32</v>
      </c>
    </row>
    <row r="12" spans="3:11" ht="60.75" customHeight="1">
      <c r="C12" s="117" t="s">
        <v>144</v>
      </c>
      <c r="D12" s="117"/>
      <c r="E12" s="117"/>
      <c r="F12" s="117"/>
      <c r="G12" s="117"/>
      <c r="H12" s="117"/>
      <c r="I12" s="117"/>
      <c r="J12" s="117"/>
      <c r="K12" s="117"/>
    </row>
    <row r="15" spans="7:9" ht="16.5">
      <c r="G15" s="114"/>
      <c r="H15" s="114"/>
      <c r="I15" s="114"/>
    </row>
  </sheetData>
  <sheetProtection sheet="1" formatCells="0" formatColumns="0" formatRows="0"/>
  <protectedRanges>
    <protectedRange sqref="C1:C2" name="DonviBomon"/>
    <protectedRange sqref="O6" name="ghiChu"/>
    <protectedRange sqref="B6:D6" name="TenMaso"/>
  </protectedRanges>
  <mergeCells count="20">
    <mergeCell ref="K4:K5"/>
    <mergeCell ref="B4:C5"/>
    <mergeCell ref="B6:C6"/>
    <mergeCell ref="G15:I15"/>
    <mergeCell ref="N4:N5"/>
    <mergeCell ref="L8:O8"/>
    <mergeCell ref="L9:O9"/>
    <mergeCell ref="E8:F8"/>
    <mergeCell ref="C9:F9"/>
    <mergeCell ref="C12:K12"/>
    <mergeCell ref="C3:O3"/>
    <mergeCell ref="G4:G5"/>
    <mergeCell ref="H4:H5"/>
    <mergeCell ref="I4:I5"/>
    <mergeCell ref="J4:J5"/>
    <mergeCell ref="L4:L5"/>
    <mergeCell ref="M4:M5"/>
    <mergeCell ref="E4:F4"/>
    <mergeCell ref="O4:O5"/>
    <mergeCell ref="D4:D5"/>
  </mergeCells>
  <printOptions/>
  <pageMargins left="0.7" right="0.7" top="0.75" bottom="0.75" header="0.3" footer="0.3"/>
  <pageSetup fitToHeight="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J34"/>
  <sheetViews>
    <sheetView zoomScale="70" zoomScaleNormal="70" zoomScalePageLayoutView="0" workbookViewId="0" topLeftCell="A1">
      <pane ySplit="12" topLeftCell="A13" activePane="bottomLeft" state="frozen"/>
      <selection pane="topLeft" activeCell="A1" sqref="A1"/>
      <selection pane="bottomLeft" activeCell="B13" sqref="B13"/>
    </sheetView>
  </sheetViews>
  <sheetFormatPr defaultColWidth="9.140625" defaultRowHeight="15"/>
  <cols>
    <col min="1" max="1" width="10.140625" style="10" customWidth="1"/>
    <col min="2" max="2" width="30.7109375" style="10" customWidth="1"/>
    <col min="3" max="3" width="24.140625" style="10" customWidth="1"/>
    <col min="4" max="4" width="13.421875" style="10" customWidth="1"/>
    <col min="5" max="6" width="9.140625" style="10" customWidth="1"/>
    <col min="7" max="7" width="8.421875" style="10" customWidth="1"/>
    <col min="8" max="9" width="11.7109375" style="10" customWidth="1"/>
    <col min="10" max="10" width="15.421875" style="10" customWidth="1"/>
    <col min="11" max="16384" width="9.140625" style="10" customWidth="1"/>
  </cols>
  <sheetData>
    <row r="1" spans="1:7" ht="15.75">
      <c r="A1" s="29" t="s">
        <v>0</v>
      </c>
      <c r="B1" s="30" t="str">
        <f>'Tổng hợp cá nhân'!C1</f>
        <v>Khoa …</v>
      </c>
      <c r="C1" s="30"/>
      <c r="D1" s="30"/>
      <c r="E1" s="30"/>
      <c r="F1" s="31"/>
      <c r="G1" s="32"/>
    </row>
    <row r="2" spans="1:7" ht="15.75">
      <c r="A2" s="29" t="s">
        <v>1</v>
      </c>
      <c r="B2" s="30" t="str">
        <f>'Tổng hợp cá nhân'!C2</f>
        <v>Vật lý</v>
      </c>
      <c r="C2" s="30"/>
      <c r="D2" s="30"/>
      <c r="E2" s="30"/>
      <c r="F2" s="30"/>
      <c r="G2" s="30"/>
    </row>
    <row r="3" spans="1:7" ht="15.75">
      <c r="A3" s="29"/>
      <c r="B3" s="30"/>
      <c r="C3" s="30"/>
      <c r="D3" s="30"/>
      <c r="E3" s="30"/>
      <c r="F3" s="30"/>
      <c r="G3" s="30"/>
    </row>
    <row r="4" spans="1:10" ht="15.75">
      <c r="A4" s="118" t="s">
        <v>51</v>
      </c>
      <c r="B4" s="118"/>
      <c r="C4" s="118"/>
      <c r="D4" s="118"/>
      <c r="E4" s="118"/>
      <c r="F4" s="118"/>
      <c r="G4" s="118"/>
      <c r="H4" s="118"/>
      <c r="I4" s="118"/>
      <c r="J4" s="118"/>
    </row>
    <row r="5" spans="1:10" ht="15">
      <c r="A5" s="121" t="s">
        <v>139</v>
      </c>
      <c r="B5" s="121"/>
      <c r="C5" s="121"/>
      <c r="D5" s="121"/>
      <c r="E5" s="121"/>
      <c r="F5" s="121"/>
      <c r="G5" s="121"/>
      <c r="H5" s="121"/>
      <c r="I5" s="121"/>
      <c r="J5" s="121"/>
    </row>
    <row r="6" spans="1:9" ht="15">
      <c r="A6" s="34"/>
      <c r="B6" s="34"/>
      <c r="C6" s="34"/>
      <c r="D6" s="34"/>
      <c r="E6" s="34"/>
      <c r="F6" s="34"/>
      <c r="G6" s="34"/>
      <c r="H6" s="34"/>
      <c r="I6" s="34"/>
    </row>
    <row r="7" spans="1:7" ht="19.5" customHeight="1">
      <c r="A7" s="35"/>
      <c r="B7" s="36" t="s">
        <v>46</v>
      </c>
      <c r="C7" s="29" t="str">
        <f>'Tổng hợp cá nhân'!P6</f>
        <v>Nguyen Van A</v>
      </c>
      <c r="D7" s="29"/>
      <c r="E7" s="29"/>
      <c r="F7" s="37"/>
      <c r="G7" s="37"/>
    </row>
    <row r="8" spans="1:7" ht="19.5" customHeight="1">
      <c r="A8" s="38"/>
      <c r="B8" s="39" t="s">
        <v>30</v>
      </c>
      <c r="C8" s="40">
        <f>'Tổng hợp cá nhân'!D6</f>
        <v>123456</v>
      </c>
      <c r="D8" s="29"/>
      <c r="E8" s="29"/>
      <c r="F8" s="38"/>
      <c r="G8" s="38"/>
    </row>
    <row r="9" spans="1:7" ht="15.75">
      <c r="A9" s="38"/>
      <c r="B9" s="38"/>
      <c r="C9" s="38"/>
      <c r="D9" s="38"/>
      <c r="E9" s="38"/>
      <c r="F9" s="38"/>
      <c r="G9" s="38"/>
    </row>
    <row r="10" spans="1:10" ht="61.5" customHeight="1">
      <c r="A10" s="119" t="s">
        <v>6</v>
      </c>
      <c r="B10" s="119" t="s">
        <v>47</v>
      </c>
      <c r="C10" s="119" t="s">
        <v>13</v>
      </c>
      <c r="D10" s="19" t="s">
        <v>27</v>
      </c>
      <c r="E10" s="19" t="s">
        <v>17</v>
      </c>
      <c r="F10" s="19" t="s">
        <v>18</v>
      </c>
      <c r="G10" s="19" t="s">
        <v>28</v>
      </c>
      <c r="H10" s="119" t="s">
        <v>26</v>
      </c>
      <c r="I10" s="119" t="s">
        <v>54</v>
      </c>
      <c r="J10" s="119" t="s">
        <v>3</v>
      </c>
    </row>
    <row r="11" spans="1:10" ht="29.25" customHeight="1">
      <c r="A11" s="120"/>
      <c r="B11" s="120"/>
      <c r="C11" s="120"/>
      <c r="D11" s="19">
        <v>60</v>
      </c>
      <c r="E11" s="19">
        <v>40</v>
      </c>
      <c r="F11" s="19">
        <v>20</v>
      </c>
      <c r="G11" s="19">
        <v>10</v>
      </c>
      <c r="H11" s="120"/>
      <c r="I11" s="120"/>
      <c r="J11" s="120"/>
    </row>
    <row r="12" spans="1:10" ht="15">
      <c r="A12" s="20" t="s">
        <v>4</v>
      </c>
      <c r="B12" s="20" t="str">
        <f>CONCATENATE("(",IF(AND(VALUE(MID(A12,2,1))&lt;10,LEN(A12)&lt;4),VALUE(MID(A12,2,1))+1,VALUE(MID(A12,2,2))+1),")")</f>
        <v>(2)</v>
      </c>
      <c r="C12" s="20" t="str">
        <f aca="true" t="shared" si="0" ref="C12:J12">CONCATENATE("(",IF(AND(VALUE(MID(B12,2,1))&lt;10,LEN(B12)&lt;4),VALUE(MID(B12,2,1))+1,VALUE(MID(B12,2,2))+1),")")</f>
        <v>(3)</v>
      </c>
      <c r="D12" s="20" t="str">
        <f t="shared" si="0"/>
        <v>(4)</v>
      </c>
      <c r="E12" s="20" t="str">
        <f t="shared" si="0"/>
        <v>(5)</v>
      </c>
      <c r="F12" s="20" t="str">
        <f t="shared" si="0"/>
        <v>(6)</v>
      </c>
      <c r="G12" s="20" t="str">
        <f t="shared" si="0"/>
        <v>(7)</v>
      </c>
      <c r="H12" s="20" t="str">
        <f t="shared" si="0"/>
        <v>(8)</v>
      </c>
      <c r="I12" s="20" t="str">
        <f t="shared" si="0"/>
        <v>(9)</v>
      </c>
      <c r="J12" s="20" t="str">
        <f t="shared" si="0"/>
        <v>(10)</v>
      </c>
    </row>
    <row r="13" spans="1:10" ht="36" customHeight="1">
      <c r="A13" s="21">
        <v>1</v>
      </c>
      <c r="B13" s="24" t="s">
        <v>162</v>
      </c>
      <c r="C13" s="48" t="s">
        <v>147</v>
      </c>
      <c r="D13" s="2"/>
      <c r="E13" s="23"/>
      <c r="F13" s="23"/>
      <c r="G13" s="60">
        <v>1</v>
      </c>
      <c r="H13" s="74">
        <f>IF(SUM(D13:G13)&gt;1,0,D13*D$11+E13*E$11+F13*F$11+G13*G$11)</f>
        <v>10</v>
      </c>
      <c r="I13" s="49"/>
      <c r="J13" s="50" t="s">
        <v>161</v>
      </c>
    </row>
    <row r="14" spans="1:10" ht="15" customHeight="1">
      <c r="A14" s="21">
        <v>2</v>
      </c>
      <c r="B14" s="24"/>
      <c r="C14" s="25"/>
      <c r="D14" s="23"/>
      <c r="E14" s="23"/>
      <c r="F14" s="23"/>
      <c r="G14" s="23"/>
      <c r="H14" s="74">
        <f aca="true" t="shared" si="1" ref="H14:H27">IF(SUM(D14:G14)&gt;1,0,D14*D$11+E14*E$11+F14*F$11+G14*G$11)</f>
        <v>0</v>
      </c>
      <c r="I14" s="49"/>
      <c r="J14" s="54"/>
    </row>
    <row r="15" spans="1:10" ht="15" customHeight="1">
      <c r="A15" s="21">
        <v>3</v>
      </c>
      <c r="B15" s="24"/>
      <c r="C15" s="25"/>
      <c r="D15" s="23"/>
      <c r="E15" s="23"/>
      <c r="F15" s="23"/>
      <c r="G15" s="23"/>
      <c r="H15" s="74">
        <f t="shared" si="1"/>
        <v>0</v>
      </c>
      <c r="I15" s="49"/>
      <c r="J15" s="54"/>
    </row>
    <row r="16" spans="1:10" ht="15" customHeight="1">
      <c r="A16" s="21">
        <v>4</v>
      </c>
      <c r="B16" s="24"/>
      <c r="C16" s="25"/>
      <c r="D16" s="23"/>
      <c r="E16" s="23"/>
      <c r="F16" s="23"/>
      <c r="G16" s="23"/>
      <c r="H16" s="74">
        <f t="shared" si="1"/>
        <v>0</v>
      </c>
      <c r="I16" s="49"/>
      <c r="J16" s="54"/>
    </row>
    <row r="17" spans="1:10" ht="15" customHeight="1">
      <c r="A17" s="21">
        <v>5</v>
      </c>
      <c r="B17" s="22"/>
      <c r="C17" s="23"/>
      <c r="D17" s="23"/>
      <c r="E17" s="23"/>
      <c r="F17" s="23"/>
      <c r="G17" s="23"/>
      <c r="H17" s="74">
        <f t="shared" si="1"/>
        <v>0</v>
      </c>
      <c r="I17" s="49"/>
      <c r="J17" s="54"/>
    </row>
    <row r="18" spans="1:10" ht="15" customHeight="1">
      <c r="A18" s="21">
        <v>6</v>
      </c>
      <c r="B18" s="22"/>
      <c r="C18" s="23"/>
      <c r="D18" s="23"/>
      <c r="E18" s="23"/>
      <c r="F18" s="23"/>
      <c r="G18" s="23"/>
      <c r="H18" s="74">
        <f t="shared" si="1"/>
        <v>0</v>
      </c>
      <c r="I18" s="49"/>
      <c r="J18" s="54"/>
    </row>
    <row r="19" spans="1:10" ht="15" customHeight="1">
      <c r="A19" s="21">
        <v>7</v>
      </c>
      <c r="B19" s="22"/>
      <c r="C19" s="23"/>
      <c r="D19" s="23"/>
      <c r="E19" s="23"/>
      <c r="F19" s="23"/>
      <c r="G19" s="23"/>
      <c r="H19" s="74">
        <f t="shared" si="1"/>
        <v>0</v>
      </c>
      <c r="I19" s="49"/>
      <c r="J19" s="54"/>
    </row>
    <row r="20" spans="1:10" ht="15" customHeight="1">
      <c r="A20" s="21">
        <v>8</v>
      </c>
      <c r="B20" s="22"/>
      <c r="C20" s="23"/>
      <c r="D20" s="23"/>
      <c r="E20" s="23"/>
      <c r="F20" s="23"/>
      <c r="G20" s="23"/>
      <c r="H20" s="74">
        <f t="shared" si="1"/>
        <v>0</v>
      </c>
      <c r="I20" s="49"/>
      <c r="J20" s="54"/>
    </row>
    <row r="21" spans="1:10" ht="15" customHeight="1">
      <c r="A21" s="21">
        <v>9</v>
      </c>
      <c r="B21" s="22"/>
      <c r="C21" s="23"/>
      <c r="D21" s="23"/>
      <c r="E21" s="23"/>
      <c r="F21" s="23"/>
      <c r="G21" s="23"/>
      <c r="H21" s="74">
        <f t="shared" si="1"/>
        <v>0</v>
      </c>
      <c r="I21" s="49"/>
      <c r="J21" s="54"/>
    </row>
    <row r="22" spans="1:10" ht="18.75" customHeight="1">
      <c r="A22" s="21">
        <v>10</v>
      </c>
      <c r="B22" s="22"/>
      <c r="C22" s="26"/>
      <c r="D22" s="23"/>
      <c r="E22" s="23"/>
      <c r="F22" s="23"/>
      <c r="G22" s="23"/>
      <c r="H22" s="74">
        <f t="shared" si="1"/>
        <v>0</v>
      </c>
      <c r="I22" s="49"/>
      <c r="J22" s="50"/>
    </row>
    <row r="23" spans="1:10" ht="15" customHeight="1">
      <c r="A23" s="21">
        <v>11</v>
      </c>
      <c r="B23" s="22"/>
      <c r="C23" s="23"/>
      <c r="D23" s="23"/>
      <c r="E23" s="23"/>
      <c r="F23" s="23"/>
      <c r="G23" s="23"/>
      <c r="H23" s="74">
        <f t="shared" si="1"/>
        <v>0</v>
      </c>
      <c r="I23" s="49"/>
      <c r="J23" s="54"/>
    </row>
    <row r="24" spans="1:10" ht="15" customHeight="1">
      <c r="A24" s="21">
        <v>12</v>
      </c>
      <c r="B24" s="22"/>
      <c r="C24" s="23"/>
      <c r="D24" s="23"/>
      <c r="E24" s="23"/>
      <c r="F24" s="23"/>
      <c r="G24" s="23"/>
      <c r="H24" s="74">
        <f t="shared" si="1"/>
        <v>0</v>
      </c>
      <c r="I24" s="49"/>
      <c r="J24" s="54"/>
    </row>
    <row r="25" spans="1:10" ht="15" customHeight="1">
      <c r="A25" s="21">
        <v>13</v>
      </c>
      <c r="B25" s="22"/>
      <c r="C25" s="23"/>
      <c r="D25" s="23"/>
      <c r="E25" s="23"/>
      <c r="F25" s="23"/>
      <c r="G25" s="23"/>
      <c r="H25" s="74">
        <f t="shared" si="1"/>
        <v>0</v>
      </c>
      <c r="I25" s="49"/>
      <c r="J25" s="54"/>
    </row>
    <row r="26" spans="1:10" ht="15" customHeight="1">
      <c r="A26" s="21">
        <v>14</v>
      </c>
      <c r="B26" s="22"/>
      <c r="C26" s="23"/>
      <c r="D26" s="23"/>
      <c r="E26" s="23"/>
      <c r="F26" s="23"/>
      <c r="G26" s="23"/>
      <c r="H26" s="74">
        <f t="shared" si="1"/>
        <v>0</v>
      </c>
      <c r="I26" s="49"/>
      <c r="J26" s="54"/>
    </row>
    <row r="27" spans="1:10" ht="15" customHeight="1">
      <c r="A27" s="21">
        <v>15</v>
      </c>
      <c r="B27" s="22"/>
      <c r="C27" s="23"/>
      <c r="D27" s="23"/>
      <c r="E27" s="23"/>
      <c r="F27" s="23"/>
      <c r="G27" s="23"/>
      <c r="H27" s="74">
        <f t="shared" si="1"/>
        <v>0</v>
      </c>
      <c r="I27" s="49"/>
      <c r="J27" s="54"/>
    </row>
    <row r="28" spans="1:10" s="56" customFormat="1" ht="15" customHeight="1">
      <c r="A28" s="27"/>
      <c r="B28" s="28" t="s">
        <v>50</v>
      </c>
      <c r="C28" s="28"/>
      <c r="D28" s="28"/>
      <c r="E28" s="28"/>
      <c r="F28" s="28"/>
      <c r="G28" s="28"/>
      <c r="H28" s="52">
        <f>SUM(H13:H27)</f>
        <v>10</v>
      </c>
      <c r="I28" s="52">
        <f>SUM(I13:I22)</f>
        <v>0</v>
      </c>
      <c r="J28" s="55"/>
    </row>
    <row r="29" spans="4:9" ht="15.75">
      <c r="D29" s="41"/>
      <c r="E29" s="41"/>
      <c r="F29" s="41"/>
      <c r="G29" s="41"/>
      <c r="H29" s="41"/>
      <c r="I29" s="41"/>
    </row>
    <row r="30" spans="1:9" ht="15.75">
      <c r="A30" s="17" t="s">
        <v>32</v>
      </c>
      <c r="B30" s="42"/>
      <c r="H30" s="41"/>
      <c r="I30" s="41"/>
    </row>
    <row r="31" spans="1:9" ht="15.75">
      <c r="A31" s="43"/>
      <c r="B31" s="44" t="s">
        <v>49</v>
      </c>
      <c r="H31" s="41"/>
      <c r="I31" s="41"/>
    </row>
    <row r="32" spans="1:9" ht="15.75">
      <c r="A32" s="43"/>
      <c r="B32" s="44" t="s">
        <v>121</v>
      </c>
      <c r="H32" s="41"/>
      <c r="I32" s="41"/>
    </row>
    <row r="33" spans="1:9" ht="15.75">
      <c r="A33" s="45"/>
      <c r="B33" s="44" t="s">
        <v>48</v>
      </c>
      <c r="H33" s="29"/>
      <c r="I33" s="29"/>
    </row>
    <row r="34" spans="1:9" ht="15.75">
      <c r="A34" s="45"/>
      <c r="B34" s="44" t="s">
        <v>60</v>
      </c>
      <c r="H34" s="33"/>
      <c r="I34" s="33"/>
    </row>
  </sheetData>
  <sheetProtection sheet="1" formatCells="0" formatColumns="0" formatRows="0"/>
  <protectedRanges>
    <protectedRange sqref="J13:J27" name="ghiChu"/>
    <protectedRange sqref="C7:C8" name="TenMaSo"/>
    <protectedRange sqref="B1:B2" name="donVi"/>
    <protectedRange sqref="B13:G27" name="CongTrinh"/>
  </protectedRanges>
  <mergeCells count="8">
    <mergeCell ref="A4:J4"/>
    <mergeCell ref="I10:I11"/>
    <mergeCell ref="J10:J11"/>
    <mergeCell ref="A10:A11"/>
    <mergeCell ref="B10:B11"/>
    <mergeCell ref="C10:C11"/>
    <mergeCell ref="H10:H11"/>
    <mergeCell ref="A5:J5"/>
  </mergeCells>
  <printOptions/>
  <pageMargins left="0.7" right="0.26" top="0.25" bottom="0.2" header="0.2"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38"/>
  <sheetViews>
    <sheetView zoomScale="70" zoomScaleNormal="70" zoomScalePageLayoutView="0" workbookViewId="0" topLeftCell="A1">
      <pane ySplit="12" topLeftCell="A13" activePane="bottomLeft" state="frozen"/>
      <selection pane="topLeft" activeCell="A1" sqref="A1"/>
      <selection pane="bottomLeft" activeCell="B13" sqref="B13"/>
    </sheetView>
  </sheetViews>
  <sheetFormatPr defaultColWidth="9.140625" defaultRowHeight="15"/>
  <cols>
    <col min="1" max="1" width="10.57421875" style="10" customWidth="1"/>
    <col min="2" max="2" width="24.421875" style="10" customWidth="1"/>
    <col min="3" max="3" width="24.140625" style="10" customWidth="1"/>
    <col min="4" max="4" width="20.140625" style="10" customWidth="1"/>
    <col min="5" max="5" width="6.421875" style="10" customWidth="1"/>
    <col min="6" max="6" width="9.7109375" style="10" customWidth="1"/>
    <col min="7" max="7" width="8.7109375" style="10" customWidth="1"/>
    <col min="8" max="8" width="8.140625" style="10" customWidth="1"/>
    <col min="9" max="9" width="8.8515625" style="10" customWidth="1"/>
    <col min="10" max="10" width="7.28125" style="10" customWidth="1"/>
    <col min="11" max="11" width="7.421875" style="10" customWidth="1"/>
    <col min="12" max="12" width="8.421875" style="10" customWidth="1"/>
    <col min="13" max="13" width="8.28125" style="10" customWidth="1"/>
    <col min="14" max="14" width="15.7109375" style="10" customWidth="1"/>
    <col min="15" max="16384" width="9.140625" style="10" customWidth="1"/>
  </cols>
  <sheetData>
    <row r="1" spans="1:11" ht="15.75">
      <c r="A1" s="29" t="s">
        <v>0</v>
      </c>
      <c r="B1" s="30" t="str">
        <f>'Tổng hợp cá nhân'!C1</f>
        <v>Khoa …</v>
      </c>
      <c r="C1" s="30"/>
      <c r="D1" s="30"/>
      <c r="E1" s="30"/>
      <c r="F1" s="30"/>
      <c r="G1" s="31"/>
      <c r="H1" s="32"/>
      <c r="I1" s="32"/>
      <c r="J1" s="32"/>
      <c r="K1" s="32"/>
    </row>
    <row r="2" spans="1:11" ht="15.75">
      <c r="A2" s="29" t="s">
        <v>1</v>
      </c>
      <c r="B2" s="30" t="str">
        <f>'Tổng hợp cá nhân'!C2</f>
        <v>Vật lý</v>
      </c>
      <c r="C2" s="30"/>
      <c r="D2" s="30"/>
      <c r="E2" s="30"/>
      <c r="F2" s="30"/>
      <c r="G2" s="30"/>
      <c r="H2" s="30"/>
      <c r="I2" s="30"/>
      <c r="J2" s="30"/>
      <c r="K2" s="30"/>
    </row>
    <row r="3" spans="1:14" ht="15.75">
      <c r="A3" s="118" t="s">
        <v>52</v>
      </c>
      <c r="B3" s="118"/>
      <c r="C3" s="118"/>
      <c r="D3" s="118"/>
      <c r="E3" s="118"/>
      <c r="F3" s="118"/>
      <c r="G3" s="118"/>
      <c r="H3" s="118"/>
      <c r="I3" s="118"/>
      <c r="J3" s="118"/>
      <c r="K3" s="118"/>
      <c r="L3" s="118"/>
      <c r="M3" s="118"/>
      <c r="N3" s="118"/>
    </row>
    <row r="4" spans="1:14" ht="15">
      <c r="A4" s="121" t="s">
        <v>139</v>
      </c>
      <c r="B4" s="121"/>
      <c r="C4" s="121"/>
      <c r="D4" s="121"/>
      <c r="E4" s="121"/>
      <c r="F4" s="121"/>
      <c r="G4" s="121"/>
      <c r="H4" s="121"/>
      <c r="I4" s="121"/>
      <c r="J4" s="121"/>
      <c r="K4" s="121"/>
      <c r="L4" s="121"/>
      <c r="M4" s="121"/>
      <c r="N4" s="121"/>
    </row>
    <row r="5" spans="1:13" ht="15">
      <c r="A5" s="34"/>
      <c r="B5" s="34"/>
      <c r="C5" s="34"/>
      <c r="D5" s="34"/>
      <c r="E5" s="34"/>
      <c r="F5" s="34"/>
      <c r="G5" s="34"/>
      <c r="H5" s="34"/>
      <c r="I5" s="34"/>
      <c r="J5" s="34"/>
      <c r="K5" s="34"/>
      <c r="L5" s="34"/>
      <c r="M5" s="34"/>
    </row>
    <row r="6" spans="1:11" ht="19.5" customHeight="1">
      <c r="A6" s="35"/>
      <c r="B6" s="36" t="s">
        <v>46</v>
      </c>
      <c r="C6" s="35" t="str">
        <f>'1.1 Đề cương'!C7</f>
        <v>Nguyen Van A</v>
      </c>
      <c r="D6" s="46"/>
      <c r="E6" s="46"/>
      <c r="F6" s="46"/>
      <c r="G6" s="37"/>
      <c r="H6" s="37"/>
      <c r="I6" s="37"/>
      <c r="J6" s="37"/>
      <c r="K6" s="37"/>
    </row>
    <row r="7" spans="1:11" ht="19.5" customHeight="1">
      <c r="A7" s="38"/>
      <c r="B7" s="39" t="s">
        <v>30</v>
      </c>
      <c r="C7" s="47">
        <f>'1.1 Đề cương'!C8:E8</f>
        <v>123456</v>
      </c>
      <c r="D7" s="46"/>
      <c r="E7" s="46"/>
      <c r="F7" s="46"/>
      <c r="G7" s="38"/>
      <c r="H7" s="38"/>
      <c r="I7" s="38"/>
      <c r="J7" s="38"/>
      <c r="K7" s="38"/>
    </row>
    <row r="8" spans="1:11" ht="15.75">
      <c r="A8" s="38"/>
      <c r="B8" s="38"/>
      <c r="C8" s="38"/>
      <c r="D8" s="38"/>
      <c r="E8" s="38"/>
      <c r="F8" s="38"/>
      <c r="G8" s="38"/>
      <c r="H8" s="38"/>
      <c r="I8" s="38"/>
      <c r="J8" s="38"/>
      <c r="K8" s="38"/>
    </row>
    <row r="9" spans="1:14" ht="42.75" customHeight="1">
      <c r="A9" s="119" t="s">
        <v>6</v>
      </c>
      <c r="B9" s="119" t="s">
        <v>12</v>
      </c>
      <c r="C9" s="119" t="s">
        <v>13</v>
      </c>
      <c r="D9" s="119" t="s">
        <v>115</v>
      </c>
      <c r="E9" s="119" t="s">
        <v>16</v>
      </c>
      <c r="F9" s="119" t="s">
        <v>17</v>
      </c>
      <c r="G9" s="119" t="s">
        <v>18</v>
      </c>
      <c r="H9" s="119" t="s">
        <v>19</v>
      </c>
      <c r="I9" s="119" t="s">
        <v>64</v>
      </c>
      <c r="J9" s="125" t="s">
        <v>59</v>
      </c>
      <c r="K9" s="126"/>
      <c r="L9" s="119" t="s">
        <v>26</v>
      </c>
      <c r="M9" s="119" t="s">
        <v>54</v>
      </c>
      <c r="N9" s="119" t="s">
        <v>3</v>
      </c>
    </row>
    <row r="10" spans="1:14" ht="15">
      <c r="A10" s="122"/>
      <c r="B10" s="122"/>
      <c r="C10" s="122"/>
      <c r="D10" s="122"/>
      <c r="E10" s="120"/>
      <c r="F10" s="120"/>
      <c r="G10" s="120"/>
      <c r="H10" s="120"/>
      <c r="I10" s="122"/>
      <c r="J10" s="127"/>
      <c r="K10" s="128"/>
      <c r="L10" s="122"/>
      <c r="M10" s="122"/>
      <c r="N10" s="122"/>
    </row>
    <row r="11" spans="1:14" ht="28.5">
      <c r="A11" s="120"/>
      <c r="B11" s="120"/>
      <c r="C11" s="120"/>
      <c r="D11" s="120"/>
      <c r="E11" s="19">
        <v>300</v>
      </c>
      <c r="F11" s="19">
        <v>200</v>
      </c>
      <c r="G11" s="19">
        <v>160</v>
      </c>
      <c r="H11" s="19">
        <v>140</v>
      </c>
      <c r="I11" s="120"/>
      <c r="J11" s="18" t="s">
        <v>57</v>
      </c>
      <c r="K11" s="18" t="s">
        <v>58</v>
      </c>
      <c r="L11" s="120"/>
      <c r="M11" s="120"/>
      <c r="N11" s="120"/>
    </row>
    <row r="12" spans="1:14" ht="15">
      <c r="A12" s="20" t="s">
        <v>4</v>
      </c>
      <c r="B12" s="20" t="str">
        <f>CONCATENATE("(",IF(AND(VALUE(MID(A12,2,1))&lt;10,LEN(A12)&lt;4),VALUE(MID(A12,2,1))+1,VALUE(MID(A12,2,2))+1),")")</f>
        <v>(2)</v>
      </c>
      <c r="C12" s="20" t="str">
        <f aca="true" t="shared" si="0" ref="C12:N12">CONCATENATE("(",IF(AND(VALUE(MID(B12,2,1))&lt;10,LEN(B12)&lt;4),VALUE(MID(B12,2,1))+1,VALUE(MID(B12,2,2))+1),")")</f>
        <v>(3)</v>
      </c>
      <c r="D12" s="20" t="str">
        <f t="shared" si="0"/>
        <v>(4)</v>
      </c>
      <c r="E12" s="20" t="str">
        <f t="shared" si="0"/>
        <v>(5)</v>
      </c>
      <c r="F12" s="20" t="str">
        <f t="shared" si="0"/>
        <v>(6)</v>
      </c>
      <c r="G12" s="20" t="str">
        <f t="shared" si="0"/>
        <v>(7)</v>
      </c>
      <c r="H12" s="20" t="str">
        <f t="shared" si="0"/>
        <v>(8)</v>
      </c>
      <c r="I12" s="20" t="str">
        <f t="shared" si="0"/>
        <v>(9)</v>
      </c>
      <c r="J12" s="20" t="str">
        <f t="shared" si="0"/>
        <v>(10)</v>
      </c>
      <c r="K12" s="20" t="str">
        <f t="shared" si="0"/>
        <v>(11)</v>
      </c>
      <c r="L12" s="20" t="str">
        <f t="shared" si="0"/>
        <v>(12)</v>
      </c>
      <c r="M12" s="20" t="str">
        <f t="shared" si="0"/>
        <v>(13)</v>
      </c>
      <c r="N12" s="20" t="str">
        <f t="shared" si="0"/>
        <v>(14)</v>
      </c>
    </row>
    <row r="13" spans="1:15" ht="53.25" customHeight="1">
      <c r="A13" s="21">
        <v>1</v>
      </c>
      <c r="B13" s="24" t="s">
        <v>12</v>
      </c>
      <c r="C13" s="48" t="s">
        <v>147</v>
      </c>
      <c r="D13" s="100" t="s">
        <v>153</v>
      </c>
      <c r="E13" s="90">
        <v>1</v>
      </c>
      <c r="F13" s="23"/>
      <c r="G13" s="23"/>
      <c r="H13" s="23"/>
      <c r="I13" s="101">
        <v>3</v>
      </c>
      <c r="J13" s="101">
        <v>1</v>
      </c>
      <c r="K13" s="23"/>
      <c r="L13" s="74">
        <f>IF(OR(SUM(E13:H13)&gt;1,SUM(J13:K13)&gt;1),0,IF(I13=1,O13,IF(I13=2,IF(J13=1,O13*2/3,IF(AND(J13&lt;&gt;1,K13&lt;&gt;1),"chọn Chủ nhiệm hoặc Thành viên",O13*1/3)),IF(I13&gt;2,IF(J13=1,O13*1/2,IF(AND(J13&lt;&gt;1,K13&lt;&gt;1),"chọn Chủ nhiệm hoặc Thành viên",(O13*1/2)/(I13-1))),0))))</f>
        <v>150</v>
      </c>
      <c r="M13" s="49"/>
      <c r="N13" s="50" t="s">
        <v>161</v>
      </c>
      <c r="O13" s="99">
        <f>IF(SUM(E13:H13)&gt;1,0,E13*E$11+F13*F$11+G13*G$11+H13*H$11)</f>
        <v>300</v>
      </c>
    </row>
    <row r="14" spans="1:15" ht="15" customHeight="1">
      <c r="A14" s="21">
        <v>2</v>
      </c>
      <c r="B14" s="24"/>
      <c r="C14" s="25"/>
      <c r="D14" s="101"/>
      <c r="E14" s="23"/>
      <c r="F14" s="23"/>
      <c r="G14" s="23"/>
      <c r="H14" s="23"/>
      <c r="I14" s="101"/>
      <c r="J14" s="100"/>
      <c r="K14" s="23"/>
      <c r="L14" s="74">
        <f aca="true" t="shared" si="1" ref="L14:L27">IF(OR(SUM(E14:H14)&gt;1,SUM(J14:K14)&gt;1),0,IF(I14=1,O14,IF(I14=2,IF(J14=1,O14*2/3,IF(AND(J14&lt;&gt;1,K14&lt;&gt;1),"chọn Chủ nhiệm hoặc Thành viên",O14*1/3)),IF(I14&gt;2,IF(J14=1,O14*1/2,IF(AND(J14&lt;&gt;1,K14&lt;&gt;1),"chọn Chủ nhiệm hoặc Thành viên",(O14*1/2)/(I14-1))),0))))</f>
        <v>0</v>
      </c>
      <c r="M14" s="49"/>
      <c r="N14" s="54"/>
      <c r="O14" s="99">
        <f aca="true" t="shared" si="2" ref="O14:O27">IF(SUM(E14:H14)&gt;1,0,E14*E$11+F14*F$11+G14*G$11+H14*H$11)</f>
        <v>0</v>
      </c>
    </row>
    <row r="15" spans="1:15" ht="15" customHeight="1">
      <c r="A15" s="21">
        <v>3</v>
      </c>
      <c r="B15" s="24"/>
      <c r="C15" s="25"/>
      <c r="D15" s="100"/>
      <c r="E15" s="23"/>
      <c r="F15" s="23"/>
      <c r="G15" s="23"/>
      <c r="H15" s="23"/>
      <c r="I15" s="100"/>
      <c r="J15" s="100"/>
      <c r="K15" s="23"/>
      <c r="L15" s="74">
        <f t="shared" si="1"/>
        <v>0</v>
      </c>
      <c r="M15" s="49"/>
      <c r="N15" s="54"/>
      <c r="O15" s="99">
        <f t="shared" si="2"/>
        <v>0</v>
      </c>
    </row>
    <row r="16" spans="1:15" ht="15" customHeight="1">
      <c r="A16" s="21">
        <v>4</v>
      </c>
      <c r="B16" s="24"/>
      <c r="C16" s="25"/>
      <c r="D16" s="100"/>
      <c r="E16" s="23"/>
      <c r="F16" s="23"/>
      <c r="G16" s="23"/>
      <c r="H16" s="23"/>
      <c r="I16" s="100"/>
      <c r="J16" s="100"/>
      <c r="K16" s="23"/>
      <c r="L16" s="74">
        <f t="shared" si="1"/>
        <v>0</v>
      </c>
      <c r="M16" s="49"/>
      <c r="N16" s="54"/>
      <c r="O16" s="99">
        <f t="shared" si="2"/>
        <v>0</v>
      </c>
    </row>
    <row r="17" spans="1:15" ht="15" customHeight="1">
      <c r="A17" s="21">
        <v>5</v>
      </c>
      <c r="B17" s="24"/>
      <c r="C17" s="25"/>
      <c r="D17" s="100"/>
      <c r="E17" s="23"/>
      <c r="F17" s="23"/>
      <c r="G17" s="23"/>
      <c r="H17" s="23"/>
      <c r="I17" s="100"/>
      <c r="J17" s="101"/>
      <c r="K17" s="100"/>
      <c r="L17" s="74">
        <f t="shared" si="1"/>
        <v>0</v>
      </c>
      <c r="M17" s="49"/>
      <c r="N17" s="54"/>
      <c r="O17" s="99">
        <f t="shared" si="2"/>
        <v>0</v>
      </c>
    </row>
    <row r="18" spans="1:15" ht="15" customHeight="1">
      <c r="A18" s="21">
        <v>6</v>
      </c>
      <c r="B18" s="24"/>
      <c r="C18" s="25"/>
      <c r="D18" s="100"/>
      <c r="E18" s="23"/>
      <c r="F18" s="23"/>
      <c r="G18" s="23"/>
      <c r="H18" s="23"/>
      <c r="I18" s="100"/>
      <c r="J18" s="23"/>
      <c r="K18" s="100"/>
      <c r="L18" s="74">
        <f t="shared" si="1"/>
        <v>0</v>
      </c>
      <c r="M18" s="49"/>
      <c r="N18" s="54"/>
      <c r="O18" s="99">
        <f t="shared" si="2"/>
        <v>0</v>
      </c>
    </row>
    <row r="19" spans="1:15" ht="15" customHeight="1">
      <c r="A19" s="21">
        <v>7</v>
      </c>
      <c r="B19" s="24"/>
      <c r="C19" s="25"/>
      <c r="D19" s="100"/>
      <c r="E19" s="23"/>
      <c r="F19" s="23"/>
      <c r="G19" s="23"/>
      <c r="H19" s="23"/>
      <c r="I19" s="100"/>
      <c r="J19" s="23"/>
      <c r="K19" s="100"/>
      <c r="L19" s="74">
        <f t="shared" si="1"/>
        <v>0</v>
      </c>
      <c r="M19" s="49"/>
      <c r="N19" s="54"/>
      <c r="O19" s="99">
        <f t="shared" si="2"/>
        <v>0</v>
      </c>
    </row>
    <row r="20" spans="1:15" ht="15" customHeight="1">
      <c r="A20" s="21">
        <v>8</v>
      </c>
      <c r="B20" s="24"/>
      <c r="C20" s="25"/>
      <c r="D20" s="100"/>
      <c r="E20" s="23"/>
      <c r="F20" s="23"/>
      <c r="G20" s="23"/>
      <c r="H20" s="23"/>
      <c r="I20" s="100"/>
      <c r="J20" s="23"/>
      <c r="K20" s="100"/>
      <c r="L20" s="74">
        <f t="shared" si="1"/>
        <v>0</v>
      </c>
      <c r="M20" s="49"/>
      <c r="N20" s="54"/>
      <c r="O20" s="99">
        <f t="shared" si="2"/>
        <v>0</v>
      </c>
    </row>
    <row r="21" spans="1:15" ht="15" customHeight="1">
      <c r="A21" s="21">
        <v>9</v>
      </c>
      <c r="B21" s="24"/>
      <c r="C21" s="25"/>
      <c r="D21" s="100"/>
      <c r="E21" s="23"/>
      <c r="F21" s="23"/>
      <c r="G21" s="23"/>
      <c r="H21" s="23"/>
      <c r="I21" s="100"/>
      <c r="J21" s="101"/>
      <c r="K21" s="100"/>
      <c r="L21" s="74">
        <f t="shared" si="1"/>
        <v>0</v>
      </c>
      <c r="M21" s="49"/>
      <c r="N21" s="54"/>
      <c r="O21" s="99">
        <f t="shared" si="2"/>
        <v>0</v>
      </c>
    </row>
    <row r="22" spans="1:15" ht="15" customHeight="1">
      <c r="A22" s="21">
        <v>10</v>
      </c>
      <c r="B22" s="24"/>
      <c r="C22" s="25"/>
      <c r="D22" s="100"/>
      <c r="E22" s="23"/>
      <c r="F22" s="23"/>
      <c r="G22" s="23"/>
      <c r="H22" s="23"/>
      <c r="I22" s="100"/>
      <c r="J22" s="101"/>
      <c r="K22" s="100"/>
      <c r="L22" s="74">
        <f t="shared" si="1"/>
        <v>0</v>
      </c>
      <c r="M22" s="49"/>
      <c r="N22" s="54"/>
      <c r="O22" s="99">
        <f t="shared" si="2"/>
        <v>0</v>
      </c>
    </row>
    <row r="23" spans="1:15" ht="15" customHeight="1">
      <c r="A23" s="21">
        <v>11</v>
      </c>
      <c r="B23" s="24"/>
      <c r="C23" s="25"/>
      <c r="D23" s="100"/>
      <c r="E23" s="23"/>
      <c r="F23" s="23"/>
      <c r="G23" s="23"/>
      <c r="H23" s="23"/>
      <c r="I23" s="100"/>
      <c r="J23" s="101"/>
      <c r="K23" s="100"/>
      <c r="L23" s="74">
        <f t="shared" si="1"/>
        <v>0</v>
      </c>
      <c r="M23" s="49"/>
      <c r="N23" s="54"/>
      <c r="O23" s="99">
        <f t="shared" si="2"/>
        <v>0</v>
      </c>
    </row>
    <row r="24" spans="1:15" ht="15" customHeight="1">
      <c r="A24" s="21">
        <v>12</v>
      </c>
      <c r="B24" s="23"/>
      <c r="C24" s="23"/>
      <c r="D24" s="23"/>
      <c r="E24" s="23"/>
      <c r="F24" s="23"/>
      <c r="G24" s="23"/>
      <c r="H24" s="23"/>
      <c r="I24" s="23"/>
      <c r="J24" s="101"/>
      <c r="K24" s="23"/>
      <c r="L24" s="74">
        <f t="shared" si="1"/>
        <v>0</v>
      </c>
      <c r="M24" s="49"/>
      <c r="N24" s="54"/>
      <c r="O24" s="99">
        <f t="shared" si="2"/>
        <v>0</v>
      </c>
    </row>
    <row r="25" spans="1:15" ht="15" customHeight="1">
      <c r="A25" s="21">
        <v>13</v>
      </c>
      <c r="B25" s="23"/>
      <c r="C25" s="23"/>
      <c r="D25" s="23"/>
      <c r="E25" s="23"/>
      <c r="F25" s="23"/>
      <c r="G25" s="23"/>
      <c r="H25" s="23"/>
      <c r="I25" s="23"/>
      <c r="J25" s="23"/>
      <c r="K25" s="101"/>
      <c r="L25" s="74">
        <f t="shared" si="1"/>
        <v>0</v>
      </c>
      <c r="M25" s="49"/>
      <c r="N25" s="54"/>
      <c r="O25" s="99">
        <f t="shared" si="2"/>
        <v>0</v>
      </c>
    </row>
    <row r="26" spans="1:15" ht="15" customHeight="1">
      <c r="A26" s="21">
        <v>14</v>
      </c>
      <c r="B26" s="23"/>
      <c r="C26" s="23"/>
      <c r="D26" s="23"/>
      <c r="E26" s="23"/>
      <c r="F26" s="23"/>
      <c r="G26" s="23"/>
      <c r="H26" s="23"/>
      <c r="I26" s="23"/>
      <c r="J26" s="23"/>
      <c r="K26" s="101"/>
      <c r="L26" s="74">
        <f t="shared" si="1"/>
        <v>0</v>
      </c>
      <c r="M26" s="49"/>
      <c r="N26" s="54"/>
      <c r="O26" s="99">
        <f t="shared" si="2"/>
        <v>0</v>
      </c>
    </row>
    <row r="27" spans="1:15" ht="15" customHeight="1">
      <c r="A27" s="21">
        <v>15</v>
      </c>
      <c r="B27" s="23"/>
      <c r="C27" s="23"/>
      <c r="D27" s="23"/>
      <c r="E27" s="23"/>
      <c r="F27" s="23"/>
      <c r="G27" s="23"/>
      <c r="H27" s="23"/>
      <c r="I27" s="23"/>
      <c r="J27" s="23"/>
      <c r="K27" s="101"/>
      <c r="L27" s="74">
        <f t="shared" si="1"/>
        <v>0</v>
      </c>
      <c r="M27" s="49"/>
      <c r="N27" s="54"/>
      <c r="O27" s="99">
        <f t="shared" si="2"/>
        <v>0</v>
      </c>
    </row>
    <row r="28" spans="1:14" s="56" customFormat="1" ht="15" customHeight="1">
      <c r="A28" s="27"/>
      <c r="B28" s="28" t="s">
        <v>55</v>
      </c>
      <c r="C28" s="28"/>
      <c r="D28" s="28"/>
      <c r="E28" s="51"/>
      <c r="F28" s="51"/>
      <c r="G28" s="51"/>
      <c r="H28" s="51"/>
      <c r="I28" s="51"/>
      <c r="J28" s="28"/>
      <c r="K28" s="28"/>
      <c r="L28" s="52">
        <f>SUM(L13:L27)</f>
        <v>150</v>
      </c>
      <c r="M28" s="52">
        <f>SUM(M13:M27)</f>
        <v>0</v>
      </c>
      <c r="N28" s="55"/>
    </row>
    <row r="29" spans="5:13" ht="15.75">
      <c r="E29" s="41"/>
      <c r="F29" s="41"/>
      <c r="G29" s="41"/>
      <c r="H29" s="41"/>
      <c r="I29" s="41"/>
      <c r="J29" s="41"/>
      <c r="K29" s="41"/>
      <c r="L29" s="41"/>
      <c r="M29" s="41"/>
    </row>
    <row r="30" spans="1:3" ht="15.75">
      <c r="A30" s="17" t="s">
        <v>32</v>
      </c>
      <c r="B30" s="42"/>
      <c r="C30" s="42"/>
    </row>
    <row r="31" spans="1:13" ht="15.75">
      <c r="A31" s="45"/>
      <c r="B31" s="44" t="s">
        <v>56</v>
      </c>
      <c r="C31" s="44"/>
      <c r="L31" s="124"/>
      <c r="M31" s="124"/>
    </row>
    <row r="32" spans="1:13" ht="15.75">
      <c r="A32" s="45"/>
      <c r="B32" s="44" t="s">
        <v>49</v>
      </c>
      <c r="C32" s="44"/>
      <c r="L32" s="118"/>
      <c r="M32" s="118"/>
    </row>
    <row r="33" spans="1:13" ht="15.75">
      <c r="A33" s="45"/>
      <c r="B33" s="44" t="s">
        <v>121</v>
      </c>
      <c r="C33" s="44"/>
      <c r="L33" s="33"/>
      <c r="M33" s="33"/>
    </row>
    <row r="34" spans="1:13" ht="15.75">
      <c r="A34" s="45"/>
      <c r="B34" s="44" t="s">
        <v>97</v>
      </c>
      <c r="C34" s="44"/>
      <c r="L34" s="33"/>
      <c r="M34" s="33"/>
    </row>
    <row r="35" spans="1:13" ht="15.75">
      <c r="A35" s="45"/>
      <c r="B35" s="44" t="s">
        <v>131</v>
      </c>
      <c r="C35" s="44"/>
      <c r="L35" s="38"/>
      <c r="M35" s="38"/>
    </row>
    <row r="36" spans="1:13" ht="15.75">
      <c r="A36" s="45"/>
      <c r="B36" s="44" t="s">
        <v>133</v>
      </c>
      <c r="C36" s="44"/>
      <c r="L36" s="38"/>
      <c r="M36" s="38"/>
    </row>
    <row r="37" spans="1:13" ht="15.75">
      <c r="A37" s="45"/>
      <c r="B37" s="44" t="s">
        <v>132</v>
      </c>
      <c r="C37" s="44"/>
      <c r="L37" s="123"/>
      <c r="M37" s="123"/>
    </row>
    <row r="38" spans="1:13" ht="15.75">
      <c r="A38" s="45"/>
      <c r="B38" s="44" t="s">
        <v>60</v>
      </c>
      <c r="C38" s="44"/>
      <c r="L38" s="38"/>
      <c r="M38" s="38"/>
    </row>
  </sheetData>
  <sheetProtection password="C5F4" sheet="1" formatCells="0" formatColumns="0" formatRows="0"/>
  <protectedRanges>
    <protectedRange sqref="N13:N27" name="ghiChu"/>
    <protectedRange sqref="B13:K27" name="CongTrinh"/>
    <protectedRange sqref="B1:B2" name="donVi"/>
  </protectedRanges>
  <mergeCells count="18">
    <mergeCell ref="H9:H10"/>
    <mergeCell ref="N9:N11"/>
    <mergeCell ref="L32:M32"/>
    <mergeCell ref="L37:M37"/>
    <mergeCell ref="L31:M31"/>
    <mergeCell ref="J9:K10"/>
    <mergeCell ref="I9:I11"/>
    <mergeCell ref="L9:L11"/>
    <mergeCell ref="A3:N3"/>
    <mergeCell ref="B9:B11"/>
    <mergeCell ref="C9:C11"/>
    <mergeCell ref="M9:M11"/>
    <mergeCell ref="A9:A11"/>
    <mergeCell ref="A4:N4"/>
    <mergeCell ref="D9:D11"/>
    <mergeCell ref="E9:E10"/>
    <mergeCell ref="F9:F10"/>
    <mergeCell ref="G9:G10"/>
  </mergeCells>
  <printOptions/>
  <pageMargins left="0.42" right="0.16" top="0.3" bottom="0.32" header="0.3" footer="0.3"/>
  <pageSetup horizontalDpi="600" verticalDpi="600" orientation="landscape" paperSize="9" r:id="rId1"/>
  <ignoredErrors>
    <ignoredError sqref="O13:O17 O18:O20 O25:O27 O21:O24" formulaRange="1"/>
  </ignoredErrors>
</worksheet>
</file>

<file path=xl/worksheets/sheet4.xml><?xml version="1.0" encoding="utf-8"?>
<worksheet xmlns="http://schemas.openxmlformats.org/spreadsheetml/2006/main" xmlns:r="http://schemas.openxmlformats.org/officeDocument/2006/relationships">
  <dimension ref="A1:O39"/>
  <sheetViews>
    <sheetView zoomScale="70" zoomScaleNormal="70" zoomScalePageLayoutView="0" workbookViewId="0" topLeftCell="A1">
      <pane ySplit="12" topLeftCell="A13" activePane="bottomLeft" state="frozen"/>
      <selection pane="topLeft" activeCell="A1" sqref="A1"/>
      <selection pane="bottomLeft" activeCell="B13" sqref="B13"/>
    </sheetView>
  </sheetViews>
  <sheetFormatPr defaultColWidth="9.140625" defaultRowHeight="15"/>
  <cols>
    <col min="1" max="1" width="10.57421875" style="10" customWidth="1"/>
    <col min="2" max="2" width="22.8515625" style="10" customWidth="1"/>
    <col min="3" max="3" width="16.140625" style="10" customWidth="1"/>
    <col min="4" max="4" width="11.421875" style="10" customWidth="1"/>
    <col min="5" max="5" width="16.00390625" style="10" customWidth="1"/>
    <col min="6" max="6" width="9.8515625" style="10" customWidth="1"/>
    <col min="7" max="7" width="12.57421875" style="10" customWidth="1"/>
    <col min="8" max="8" width="9.8515625" style="10" customWidth="1"/>
    <col min="9" max="9" width="8.57421875" style="10" customWidth="1"/>
    <col min="10" max="10" width="6.140625" style="10" customWidth="1"/>
    <col min="11" max="11" width="8.57421875" style="10" customWidth="1"/>
    <col min="12" max="12" width="9.8515625" style="10" customWidth="1"/>
    <col min="13" max="13" width="6.7109375" style="10" customWidth="1"/>
    <col min="14" max="14" width="13.57421875" style="10" customWidth="1"/>
    <col min="15" max="16384" width="9.140625" style="10" customWidth="1"/>
  </cols>
  <sheetData>
    <row r="1" spans="1:11" ht="15.75">
      <c r="A1" s="29" t="s">
        <v>0</v>
      </c>
      <c r="B1" s="30" t="str">
        <f>'Tổng hợp cá nhân'!C1</f>
        <v>Khoa …</v>
      </c>
      <c r="C1" s="30"/>
      <c r="D1" s="30"/>
      <c r="E1" s="30"/>
      <c r="F1" s="30"/>
      <c r="G1" s="30"/>
      <c r="H1" s="30"/>
      <c r="I1" s="30"/>
      <c r="J1" s="32"/>
      <c r="K1" s="32"/>
    </row>
    <row r="2" spans="1:11" ht="15.75">
      <c r="A2" s="29" t="s">
        <v>1</v>
      </c>
      <c r="B2" s="30" t="str">
        <f>'Tổng hợp cá nhân'!C2</f>
        <v>Vật lý</v>
      </c>
      <c r="C2" s="30"/>
      <c r="D2" s="30"/>
      <c r="E2" s="30"/>
      <c r="F2" s="30"/>
      <c r="G2" s="30"/>
      <c r="H2" s="30"/>
      <c r="I2" s="30"/>
      <c r="J2" s="30"/>
      <c r="K2" s="30"/>
    </row>
    <row r="3" spans="1:11" ht="15.75">
      <c r="A3" s="29"/>
      <c r="B3" s="30"/>
      <c r="C3" s="30"/>
      <c r="D3" s="30"/>
      <c r="E3" s="30"/>
      <c r="F3" s="30"/>
      <c r="G3" s="30"/>
      <c r="H3" s="30"/>
      <c r="I3" s="30"/>
      <c r="J3" s="30"/>
      <c r="K3" s="30"/>
    </row>
    <row r="4" spans="1:13" ht="15.75">
      <c r="A4" s="118" t="s">
        <v>62</v>
      </c>
      <c r="B4" s="118"/>
      <c r="C4" s="118"/>
      <c r="D4" s="118"/>
      <c r="E4" s="118"/>
      <c r="F4" s="118"/>
      <c r="G4" s="118"/>
      <c r="H4" s="118"/>
      <c r="I4" s="118"/>
      <c r="J4" s="118"/>
      <c r="K4" s="118"/>
      <c r="L4" s="118"/>
      <c r="M4" s="118"/>
    </row>
    <row r="5" spans="1:13" ht="15">
      <c r="A5" s="121" t="s">
        <v>139</v>
      </c>
      <c r="B5" s="121"/>
      <c r="C5" s="121"/>
      <c r="D5" s="121"/>
      <c r="E5" s="121"/>
      <c r="F5" s="121"/>
      <c r="G5" s="121"/>
      <c r="H5" s="121"/>
      <c r="I5" s="121"/>
      <c r="J5" s="121"/>
      <c r="K5" s="121"/>
      <c r="L5" s="121"/>
      <c r="M5" s="121"/>
    </row>
    <row r="6" spans="1:11" ht="19.5" customHeight="1">
      <c r="A6" s="38"/>
      <c r="B6" s="39"/>
      <c r="C6" s="130"/>
      <c r="D6" s="130"/>
      <c r="E6" s="38"/>
      <c r="F6" s="38"/>
      <c r="G6" s="38"/>
      <c r="H6" s="38"/>
      <c r="I6" s="38"/>
      <c r="J6" s="38"/>
      <c r="K6" s="38"/>
    </row>
    <row r="7" spans="1:11" ht="15.75">
      <c r="A7" s="35"/>
      <c r="B7" s="36" t="s">
        <v>31</v>
      </c>
      <c r="C7" s="131" t="str">
        <f>'1.1 Đề cương'!C7:E7</f>
        <v>Nguyen Van A</v>
      </c>
      <c r="D7" s="131"/>
      <c r="E7" s="131"/>
      <c r="F7" s="131"/>
      <c r="G7" s="37"/>
      <c r="H7" s="37"/>
      <c r="I7" s="37"/>
      <c r="J7" s="37"/>
      <c r="K7" s="37"/>
    </row>
    <row r="8" spans="1:11" ht="19.5" customHeight="1">
      <c r="A8" s="35"/>
      <c r="B8" s="39" t="s">
        <v>30</v>
      </c>
      <c r="C8" s="131">
        <f>'1.1 Đề cương'!C8:E8</f>
        <v>123456</v>
      </c>
      <c r="D8" s="131"/>
      <c r="E8" s="131"/>
      <c r="F8" s="131"/>
      <c r="G8" s="37"/>
      <c r="H8" s="37"/>
      <c r="I8" s="37"/>
      <c r="J8" s="37"/>
      <c r="K8" s="37"/>
    </row>
    <row r="9" spans="1:11" ht="15.75">
      <c r="A9" s="38"/>
      <c r="B9" s="38"/>
      <c r="C9" s="38"/>
      <c r="F9" s="58"/>
      <c r="G9" s="38"/>
      <c r="H9" s="38"/>
      <c r="I9" s="38"/>
      <c r="J9" s="38"/>
      <c r="K9" s="38"/>
    </row>
    <row r="10" spans="1:14" ht="42.75" customHeight="1">
      <c r="A10" s="119" t="s">
        <v>6</v>
      </c>
      <c r="B10" s="119" t="s">
        <v>63</v>
      </c>
      <c r="C10" s="119" t="s">
        <v>116</v>
      </c>
      <c r="D10" s="119" t="s">
        <v>2</v>
      </c>
      <c r="E10" s="119" t="s">
        <v>24</v>
      </c>
      <c r="F10" s="119" t="s">
        <v>10</v>
      </c>
      <c r="G10" s="119" t="s">
        <v>127</v>
      </c>
      <c r="H10" s="119" t="s">
        <v>128</v>
      </c>
      <c r="I10" s="119" t="s">
        <v>9</v>
      </c>
      <c r="J10" s="129" t="s">
        <v>59</v>
      </c>
      <c r="K10" s="129"/>
      <c r="L10" s="119" t="s">
        <v>26</v>
      </c>
      <c r="M10" s="119" t="s">
        <v>54</v>
      </c>
      <c r="N10" s="119" t="s">
        <v>3</v>
      </c>
    </row>
    <row r="11" spans="1:14" ht="53.25" customHeight="1">
      <c r="A11" s="120"/>
      <c r="B11" s="120"/>
      <c r="C11" s="120"/>
      <c r="D11" s="120"/>
      <c r="E11" s="120"/>
      <c r="F11" s="120"/>
      <c r="G11" s="120"/>
      <c r="H11" s="120"/>
      <c r="I11" s="120"/>
      <c r="J11" s="19" t="s">
        <v>65</v>
      </c>
      <c r="K11" s="19" t="s">
        <v>58</v>
      </c>
      <c r="L11" s="120"/>
      <c r="M11" s="120"/>
      <c r="N11" s="120"/>
    </row>
    <row r="12" spans="1:14" ht="15">
      <c r="A12" s="20" t="s">
        <v>4</v>
      </c>
      <c r="B12" s="20" t="str">
        <f>CONCATENATE("(",IF(AND(VALUE(MID(A12,2,1))&lt;10,LEN(A12)&lt;4),VALUE(MID(A12,2,1))+1,VALUE(MID(A12,2,2))+1),")")</f>
        <v>(2)</v>
      </c>
      <c r="C12" s="20" t="str">
        <f aca="true" t="shared" si="0" ref="C12:N12">CONCATENATE("(",IF(AND(VALUE(MID(B12,2,1))&lt;10,LEN(B12)&lt;4),VALUE(MID(B12,2,1))+1,VALUE(MID(B12,2,2))+1),")")</f>
        <v>(3)</v>
      </c>
      <c r="D12" s="20" t="str">
        <f t="shared" si="0"/>
        <v>(4)</v>
      </c>
      <c r="E12" s="20" t="str">
        <f t="shared" si="0"/>
        <v>(5)</v>
      </c>
      <c r="F12" s="20" t="str">
        <f t="shared" si="0"/>
        <v>(6)</v>
      </c>
      <c r="G12" s="20" t="str">
        <f t="shared" si="0"/>
        <v>(7)</v>
      </c>
      <c r="H12" s="20" t="str">
        <f t="shared" si="0"/>
        <v>(8)</v>
      </c>
      <c r="I12" s="20" t="str">
        <f t="shared" si="0"/>
        <v>(9)</v>
      </c>
      <c r="J12" s="20" t="str">
        <f t="shared" si="0"/>
        <v>(10)</v>
      </c>
      <c r="K12" s="20" t="str">
        <f t="shared" si="0"/>
        <v>(11)</v>
      </c>
      <c r="L12" s="20" t="str">
        <f t="shared" si="0"/>
        <v>(12)</v>
      </c>
      <c r="M12" s="20" t="str">
        <f t="shared" si="0"/>
        <v>(13)</v>
      </c>
      <c r="N12" s="20" t="str">
        <f t="shared" si="0"/>
        <v>(14)</v>
      </c>
    </row>
    <row r="13" spans="1:15" ht="30.75" customHeight="1">
      <c r="A13" s="21">
        <v>1</v>
      </c>
      <c r="B13" s="24" t="s">
        <v>154</v>
      </c>
      <c r="C13" s="3" t="s">
        <v>155</v>
      </c>
      <c r="D13" s="25" t="s">
        <v>157</v>
      </c>
      <c r="E13" s="23" t="s">
        <v>158</v>
      </c>
      <c r="F13" s="23" t="s">
        <v>156</v>
      </c>
      <c r="G13" s="23">
        <v>300</v>
      </c>
      <c r="H13" s="23"/>
      <c r="I13" s="23">
        <v>1</v>
      </c>
      <c r="J13" s="23">
        <v>1</v>
      </c>
      <c r="K13" s="59"/>
      <c r="L13" s="74">
        <f>IF(AND(G13&lt;&gt;"",H13&lt;&gt;""),0,IF(I13=1,O13,IF(I13=2,IF(SUM(J13:K13)=0,"chọn chủ biên hoặc thành viên",IF(J13=1,O13*2/3,O13*1/3)),IF(I13&gt;2,IF(SUM(J13:K13)=0,"chọn chủ biên hoặc thành viên",IF(J13=1,O13*1/2,(O13*1/2)/(I13-1))),0))))</f>
        <v>300</v>
      </c>
      <c r="M13" s="49"/>
      <c r="N13" s="54" t="s">
        <v>161</v>
      </c>
      <c r="O13" s="99">
        <f aca="true" t="shared" si="1" ref="O13:O27">IF(AND(ISNUMBER(G13),ISBLANK(H13)),G13,IF(AND(ISNUMBER(H13),ISBLANK(G13)),H13*70,0))</f>
        <v>300</v>
      </c>
    </row>
    <row r="14" spans="1:15" ht="39" customHeight="1">
      <c r="A14" s="21">
        <v>2</v>
      </c>
      <c r="B14" s="24" t="s">
        <v>159</v>
      </c>
      <c r="C14" s="3" t="s">
        <v>160</v>
      </c>
      <c r="D14" s="25" t="s">
        <v>157</v>
      </c>
      <c r="E14" s="60" t="s">
        <v>158</v>
      </c>
      <c r="F14" s="60" t="s">
        <v>156</v>
      </c>
      <c r="G14" s="23"/>
      <c r="H14" s="23">
        <v>2</v>
      </c>
      <c r="I14" s="23">
        <v>2</v>
      </c>
      <c r="J14" s="23"/>
      <c r="K14" s="59">
        <v>1</v>
      </c>
      <c r="L14" s="74">
        <f aca="true" t="shared" si="2" ref="L14:L27">IF(AND(G14&lt;&gt;"",H14&lt;&gt;""),0,IF(I14=1,O14,IF(I14=2,IF(SUM(J14:K14)=0,"chọn chủ biên hoặc thành viên",IF(J14=1,O14*2/3,O14*1/3)),IF(I14&gt;2,IF(SUM(J14:K14)=0,"chọn chủ biên hoặc thành viên",IF(J14=1,O14*1/2,(O14*1/2)/(I14-1))),0))))</f>
        <v>46.666666666666664</v>
      </c>
      <c r="M14" s="49"/>
      <c r="N14" s="50" t="s">
        <v>161</v>
      </c>
      <c r="O14" s="99">
        <f t="shared" si="1"/>
        <v>140</v>
      </c>
    </row>
    <row r="15" spans="1:15" ht="15">
      <c r="A15" s="21">
        <v>3</v>
      </c>
      <c r="B15" s="24"/>
      <c r="C15" s="3"/>
      <c r="D15" s="25"/>
      <c r="E15" s="60"/>
      <c r="F15" s="23"/>
      <c r="G15" s="23"/>
      <c r="H15" s="23"/>
      <c r="I15" s="23"/>
      <c r="J15" s="23"/>
      <c r="K15" s="59"/>
      <c r="L15" s="74">
        <f t="shared" si="2"/>
        <v>0</v>
      </c>
      <c r="M15" s="49"/>
      <c r="N15" s="54"/>
      <c r="O15" s="99">
        <f t="shared" si="1"/>
        <v>0</v>
      </c>
    </row>
    <row r="16" spans="1:15" ht="15" customHeight="1">
      <c r="A16" s="21">
        <v>4</v>
      </c>
      <c r="B16" s="24"/>
      <c r="C16" s="3"/>
      <c r="D16" s="25"/>
      <c r="E16" s="60"/>
      <c r="F16" s="23"/>
      <c r="G16" s="23"/>
      <c r="H16" s="23"/>
      <c r="I16" s="23"/>
      <c r="J16" s="23"/>
      <c r="K16" s="59"/>
      <c r="L16" s="74">
        <f t="shared" si="2"/>
        <v>0</v>
      </c>
      <c r="M16" s="49"/>
      <c r="N16" s="54"/>
      <c r="O16" s="99">
        <f t="shared" si="1"/>
        <v>0</v>
      </c>
    </row>
    <row r="17" spans="1:15" ht="15" customHeight="1">
      <c r="A17" s="21">
        <v>5</v>
      </c>
      <c r="B17" s="24"/>
      <c r="C17" s="3"/>
      <c r="D17" s="25"/>
      <c r="E17" s="60"/>
      <c r="F17" s="60"/>
      <c r="G17" s="23"/>
      <c r="H17" s="23"/>
      <c r="I17" s="23"/>
      <c r="J17" s="23"/>
      <c r="K17" s="23"/>
      <c r="L17" s="74">
        <f t="shared" si="2"/>
        <v>0</v>
      </c>
      <c r="M17" s="49"/>
      <c r="N17" s="54"/>
      <c r="O17" s="99">
        <f t="shared" si="1"/>
        <v>0</v>
      </c>
    </row>
    <row r="18" spans="1:15" ht="15" customHeight="1">
      <c r="A18" s="21">
        <v>6</v>
      </c>
      <c r="B18" s="24"/>
      <c r="C18" s="3"/>
      <c r="D18" s="25"/>
      <c r="E18" s="60"/>
      <c r="F18" s="60"/>
      <c r="G18" s="60"/>
      <c r="H18" s="60"/>
      <c r="I18" s="60"/>
      <c r="J18" s="23"/>
      <c r="K18" s="23"/>
      <c r="L18" s="74">
        <f t="shared" si="2"/>
        <v>0</v>
      </c>
      <c r="M18" s="49"/>
      <c r="N18" s="54"/>
      <c r="O18" s="99">
        <f t="shared" si="1"/>
        <v>0</v>
      </c>
    </row>
    <row r="19" spans="1:15" ht="15" customHeight="1">
      <c r="A19" s="21">
        <v>7</v>
      </c>
      <c r="B19" s="24"/>
      <c r="C19" s="3"/>
      <c r="D19" s="25"/>
      <c r="E19" s="60"/>
      <c r="F19" s="60"/>
      <c r="G19" s="60"/>
      <c r="H19" s="60"/>
      <c r="I19" s="60"/>
      <c r="J19" s="23"/>
      <c r="K19" s="23"/>
      <c r="L19" s="74">
        <f t="shared" si="2"/>
        <v>0</v>
      </c>
      <c r="M19" s="49"/>
      <c r="N19" s="54"/>
      <c r="O19" s="99">
        <f t="shared" si="1"/>
        <v>0</v>
      </c>
    </row>
    <row r="20" spans="1:15" ht="15" customHeight="1">
      <c r="A20" s="21">
        <v>8</v>
      </c>
      <c r="B20" s="24"/>
      <c r="C20" s="3"/>
      <c r="D20" s="25"/>
      <c r="E20" s="60"/>
      <c r="F20" s="60"/>
      <c r="G20" s="60"/>
      <c r="H20" s="60"/>
      <c r="I20" s="60"/>
      <c r="J20" s="23"/>
      <c r="K20" s="60"/>
      <c r="L20" s="74">
        <f t="shared" si="2"/>
        <v>0</v>
      </c>
      <c r="M20" s="49"/>
      <c r="N20" s="54"/>
      <c r="O20" s="99">
        <f t="shared" si="1"/>
        <v>0</v>
      </c>
    </row>
    <row r="21" spans="1:15" ht="15" customHeight="1">
      <c r="A21" s="21">
        <v>9</v>
      </c>
      <c r="B21" s="24"/>
      <c r="C21" s="3"/>
      <c r="D21" s="25"/>
      <c r="E21" s="60"/>
      <c r="F21" s="60"/>
      <c r="G21" s="60"/>
      <c r="H21" s="60"/>
      <c r="I21" s="60"/>
      <c r="J21" s="23"/>
      <c r="K21" s="60"/>
      <c r="L21" s="74">
        <f t="shared" si="2"/>
        <v>0</v>
      </c>
      <c r="M21" s="49"/>
      <c r="N21" s="54"/>
      <c r="O21" s="99">
        <f t="shared" si="1"/>
        <v>0</v>
      </c>
    </row>
    <row r="22" spans="1:15" ht="15" customHeight="1">
      <c r="A22" s="21">
        <v>10</v>
      </c>
      <c r="B22" s="24"/>
      <c r="C22" s="3"/>
      <c r="D22" s="25"/>
      <c r="E22" s="60"/>
      <c r="F22" s="60"/>
      <c r="G22" s="60"/>
      <c r="H22" s="60"/>
      <c r="I22" s="60"/>
      <c r="J22" s="23"/>
      <c r="K22" s="60"/>
      <c r="L22" s="74">
        <f t="shared" si="2"/>
        <v>0</v>
      </c>
      <c r="M22" s="49"/>
      <c r="N22" s="54"/>
      <c r="O22" s="99">
        <f t="shared" si="1"/>
        <v>0</v>
      </c>
    </row>
    <row r="23" spans="1:15" ht="15" customHeight="1">
      <c r="A23" s="21">
        <v>11</v>
      </c>
      <c r="B23" s="24"/>
      <c r="C23" s="3"/>
      <c r="D23" s="25"/>
      <c r="E23" s="60"/>
      <c r="F23" s="60"/>
      <c r="G23" s="60"/>
      <c r="H23" s="60"/>
      <c r="I23" s="60"/>
      <c r="J23" s="23"/>
      <c r="K23" s="60"/>
      <c r="L23" s="74">
        <f t="shared" si="2"/>
        <v>0</v>
      </c>
      <c r="M23" s="49"/>
      <c r="N23" s="54"/>
      <c r="O23" s="99">
        <f t="shared" si="1"/>
        <v>0</v>
      </c>
    </row>
    <row r="24" spans="1:15" ht="15" customHeight="1">
      <c r="A24" s="21">
        <v>12</v>
      </c>
      <c r="B24" s="23"/>
      <c r="C24" s="23"/>
      <c r="D24" s="23"/>
      <c r="E24" s="23"/>
      <c r="F24" s="23"/>
      <c r="G24" s="23"/>
      <c r="H24" s="23"/>
      <c r="I24" s="23"/>
      <c r="J24" s="23"/>
      <c r="K24" s="23"/>
      <c r="L24" s="74">
        <f t="shared" si="2"/>
        <v>0</v>
      </c>
      <c r="M24" s="49"/>
      <c r="N24" s="54"/>
      <c r="O24" s="99">
        <f t="shared" si="1"/>
        <v>0</v>
      </c>
    </row>
    <row r="25" spans="1:15" ht="15" customHeight="1">
      <c r="A25" s="21">
        <v>13</v>
      </c>
      <c r="B25" s="23"/>
      <c r="C25" s="23"/>
      <c r="D25" s="23"/>
      <c r="E25" s="23"/>
      <c r="F25" s="23"/>
      <c r="G25" s="23"/>
      <c r="H25" s="23"/>
      <c r="I25" s="23"/>
      <c r="J25" s="23"/>
      <c r="K25" s="23"/>
      <c r="L25" s="74">
        <f t="shared" si="2"/>
        <v>0</v>
      </c>
      <c r="M25" s="49"/>
      <c r="N25" s="54"/>
      <c r="O25" s="99">
        <f t="shared" si="1"/>
        <v>0</v>
      </c>
    </row>
    <row r="26" spans="1:15" ht="15" customHeight="1">
      <c r="A26" s="21">
        <v>14</v>
      </c>
      <c r="B26" s="23"/>
      <c r="C26" s="23"/>
      <c r="D26" s="23"/>
      <c r="E26" s="23"/>
      <c r="F26" s="23"/>
      <c r="G26" s="23"/>
      <c r="H26" s="23"/>
      <c r="I26" s="23"/>
      <c r="J26" s="23"/>
      <c r="K26" s="23"/>
      <c r="L26" s="74">
        <f t="shared" si="2"/>
        <v>0</v>
      </c>
      <c r="M26" s="49"/>
      <c r="N26" s="54"/>
      <c r="O26" s="99">
        <f t="shared" si="1"/>
        <v>0</v>
      </c>
    </row>
    <row r="27" spans="1:15" ht="15" customHeight="1">
      <c r="A27" s="21">
        <v>15</v>
      </c>
      <c r="B27" s="23"/>
      <c r="C27" s="23"/>
      <c r="D27" s="61"/>
      <c r="E27" s="23"/>
      <c r="F27" s="23"/>
      <c r="G27" s="23"/>
      <c r="H27" s="23"/>
      <c r="I27" s="23"/>
      <c r="J27" s="23"/>
      <c r="K27" s="23"/>
      <c r="L27" s="74">
        <f t="shared" si="2"/>
        <v>0</v>
      </c>
      <c r="M27" s="49"/>
      <c r="N27" s="54"/>
      <c r="O27" s="99">
        <f t="shared" si="1"/>
        <v>0</v>
      </c>
    </row>
    <row r="28" spans="1:14" s="56" customFormat="1" ht="15" customHeight="1">
      <c r="A28" s="27"/>
      <c r="B28" s="28" t="s">
        <v>55</v>
      </c>
      <c r="C28" s="28"/>
      <c r="D28" s="19"/>
      <c r="E28" s="28"/>
      <c r="F28" s="28"/>
      <c r="G28" s="28"/>
      <c r="H28" s="28"/>
      <c r="I28" s="28"/>
      <c r="J28" s="28"/>
      <c r="K28" s="62"/>
      <c r="L28" s="52">
        <f>SUM(L13:L27)</f>
        <v>346.6666666666667</v>
      </c>
      <c r="M28" s="52">
        <f>SUM(M13:M27)</f>
        <v>0</v>
      </c>
      <c r="N28" s="55"/>
    </row>
    <row r="29" spans="5:15" ht="15.75">
      <c r="E29" s="41"/>
      <c r="F29" s="41"/>
      <c r="G29" s="41"/>
      <c r="H29" s="41"/>
      <c r="I29" s="41"/>
      <c r="J29" s="63"/>
      <c r="K29" s="63"/>
      <c r="L29" s="64"/>
      <c r="M29" s="53"/>
      <c r="N29" s="53"/>
      <c r="O29" s="53"/>
    </row>
    <row r="30" spans="1:15" ht="15.75">
      <c r="A30" s="17" t="s">
        <v>32</v>
      </c>
      <c r="B30" s="42"/>
      <c r="L30" s="53"/>
      <c r="M30" s="53"/>
      <c r="N30" s="53"/>
      <c r="O30" s="53"/>
    </row>
    <row r="31" spans="1:15" ht="15.75">
      <c r="A31" s="45"/>
      <c r="B31" s="44" t="s">
        <v>33</v>
      </c>
      <c r="L31" s="33"/>
      <c r="M31" s="33"/>
      <c r="N31" s="33"/>
      <c r="O31" s="33"/>
    </row>
    <row r="32" ht="15.75">
      <c r="B32" s="44" t="s">
        <v>49</v>
      </c>
    </row>
    <row r="33" ht="15.75">
      <c r="B33" s="44" t="s">
        <v>95</v>
      </c>
    </row>
    <row r="34" ht="15.75">
      <c r="B34" s="44" t="s">
        <v>123</v>
      </c>
    </row>
    <row r="35" ht="15.75">
      <c r="B35" s="44" t="s">
        <v>134</v>
      </c>
    </row>
    <row r="36" ht="15.75">
      <c r="B36" s="44" t="s">
        <v>96</v>
      </c>
    </row>
    <row r="37" ht="15.75">
      <c r="B37" s="44" t="s">
        <v>135</v>
      </c>
    </row>
    <row r="38" ht="15.75">
      <c r="B38" s="44" t="s">
        <v>132</v>
      </c>
    </row>
    <row r="39" ht="15.75">
      <c r="B39" s="44" t="s">
        <v>60</v>
      </c>
    </row>
  </sheetData>
  <sheetProtection password="C5F4" sheet="1" formatCells="0" formatColumns="0" formatRows="0"/>
  <protectedRanges>
    <protectedRange sqref="N13:N27" name="ghiChu"/>
    <protectedRange sqref="B13:K27" name="CongTrinh"/>
    <protectedRange sqref="B1:B3" name="donVi"/>
  </protectedRanges>
  <mergeCells count="18">
    <mergeCell ref="A4:M4"/>
    <mergeCell ref="A5:M5"/>
    <mergeCell ref="C6:D6"/>
    <mergeCell ref="C7:F7"/>
    <mergeCell ref="C8:F8"/>
    <mergeCell ref="A10:A11"/>
    <mergeCell ref="B10:B11"/>
    <mergeCell ref="C10:C11"/>
    <mergeCell ref="D10:D11"/>
    <mergeCell ref="E10:E11"/>
    <mergeCell ref="N10:N11"/>
    <mergeCell ref="F10:F11"/>
    <mergeCell ref="M10:M11"/>
    <mergeCell ref="L10:L11"/>
    <mergeCell ref="J10:K10"/>
    <mergeCell ref="I10:I11"/>
    <mergeCell ref="H10:H11"/>
    <mergeCell ref="G10:G11"/>
  </mergeCells>
  <printOptions/>
  <pageMargins left="0.34" right="0.24" top="0.3" bottom="0.24"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W60"/>
  <sheetViews>
    <sheetView zoomScale="55" zoomScaleNormal="55" zoomScaleSheetLayoutView="100" zoomScalePageLayoutView="0" workbookViewId="0" topLeftCell="A1">
      <pane ySplit="13" topLeftCell="A14" activePane="bottomLeft" state="frozen"/>
      <selection pane="topLeft" activeCell="A1" sqref="A1"/>
      <selection pane="bottomLeft" activeCell="B14" sqref="B14"/>
    </sheetView>
  </sheetViews>
  <sheetFormatPr defaultColWidth="9.140625" defaultRowHeight="15"/>
  <cols>
    <col min="1" max="1" width="11.140625" style="10" customWidth="1"/>
    <col min="2" max="2" width="32.28125" style="10" customWidth="1"/>
    <col min="3" max="3" width="16.57421875" style="10" customWidth="1"/>
    <col min="4" max="4" width="13.140625" style="10" customWidth="1"/>
    <col min="5" max="5" width="13.00390625" style="10" customWidth="1"/>
    <col min="6" max="6" width="8.8515625" style="10" customWidth="1"/>
    <col min="7" max="7" width="9.421875" style="10" customWidth="1"/>
    <col min="8" max="8" width="10.7109375" style="10" customWidth="1"/>
    <col min="9" max="10" width="10.421875" style="10" customWidth="1"/>
    <col min="11" max="11" width="6.140625" style="10" customWidth="1"/>
    <col min="12" max="12" width="5.7109375" style="10" customWidth="1"/>
    <col min="13" max="13" width="6.28125" style="10" customWidth="1"/>
    <col min="14" max="14" width="10.7109375" style="10" customWidth="1"/>
    <col min="15" max="15" width="12.00390625" style="10" customWidth="1"/>
    <col min="16" max="16" width="5.7109375" style="10" customWidth="1"/>
    <col min="17" max="17" width="8.421875" style="10" customWidth="1"/>
    <col min="18" max="18" width="8.8515625" style="10" customWidth="1"/>
    <col min="19" max="20" width="7.7109375" style="10" customWidth="1"/>
    <col min="21" max="21" width="15.8515625" style="10" customWidth="1"/>
    <col min="22" max="16384" width="9.140625" style="10" customWidth="1"/>
  </cols>
  <sheetData>
    <row r="1" spans="1:18" ht="15.75">
      <c r="A1" s="29" t="s">
        <v>0</v>
      </c>
      <c r="B1" s="30" t="str">
        <f>'Tổng hợp cá nhân'!C1</f>
        <v>Khoa …</v>
      </c>
      <c r="C1" s="30"/>
      <c r="D1" s="30"/>
      <c r="E1" s="30"/>
      <c r="F1" s="30"/>
      <c r="G1" s="30"/>
      <c r="H1" s="32"/>
      <c r="Q1" s="30"/>
      <c r="R1" s="30"/>
    </row>
    <row r="2" spans="1:18" ht="15.75">
      <c r="A2" s="29" t="s">
        <v>1</v>
      </c>
      <c r="B2" s="30" t="str">
        <f>'Tổng hợp cá nhân'!C2</f>
        <v>Vật lý</v>
      </c>
      <c r="C2" s="30"/>
      <c r="D2" s="30"/>
      <c r="E2" s="30"/>
      <c r="F2" s="30"/>
      <c r="G2" s="30"/>
      <c r="H2" s="30"/>
      <c r="Q2" s="30"/>
      <c r="R2" s="30"/>
    </row>
    <row r="3" spans="1:18" ht="15.75">
      <c r="A3" s="29"/>
      <c r="B3" s="30"/>
      <c r="C3" s="30"/>
      <c r="D3" s="30"/>
      <c r="E3" s="30"/>
      <c r="F3" s="30"/>
      <c r="G3" s="30"/>
      <c r="H3" s="30"/>
      <c r="Q3" s="30"/>
      <c r="R3" s="30"/>
    </row>
    <row r="4" spans="1:20" ht="15.75">
      <c r="A4" s="118" t="s">
        <v>66</v>
      </c>
      <c r="B4" s="118"/>
      <c r="C4" s="118"/>
      <c r="D4" s="118"/>
      <c r="E4" s="118"/>
      <c r="F4" s="118"/>
      <c r="G4" s="118"/>
      <c r="H4" s="118"/>
      <c r="I4" s="118"/>
      <c r="J4" s="118"/>
      <c r="K4" s="118"/>
      <c r="L4" s="118"/>
      <c r="M4" s="118"/>
      <c r="N4" s="118"/>
      <c r="O4" s="118"/>
      <c r="P4" s="118"/>
      <c r="Q4" s="118"/>
      <c r="R4" s="118"/>
      <c r="S4" s="118"/>
      <c r="T4" s="118"/>
    </row>
    <row r="5" spans="1:20" ht="15">
      <c r="A5" s="121" t="s">
        <v>139</v>
      </c>
      <c r="B5" s="121"/>
      <c r="C5" s="121"/>
      <c r="D5" s="121"/>
      <c r="E5" s="121"/>
      <c r="F5" s="121"/>
      <c r="G5" s="121"/>
      <c r="H5" s="121"/>
      <c r="I5" s="121"/>
      <c r="J5" s="121"/>
      <c r="K5" s="121"/>
      <c r="L5" s="121"/>
      <c r="M5" s="121"/>
      <c r="N5" s="121"/>
      <c r="O5" s="121"/>
      <c r="P5" s="121"/>
      <c r="Q5" s="121"/>
      <c r="R5" s="121"/>
      <c r="S5" s="121"/>
      <c r="T5" s="121"/>
    </row>
    <row r="6" spans="1:8" ht="19.5" customHeight="1">
      <c r="A6" s="35"/>
      <c r="B6" s="39"/>
      <c r="C6" s="57"/>
      <c r="H6" s="37"/>
    </row>
    <row r="7" spans="1:8" ht="36" customHeight="1">
      <c r="A7" s="35"/>
      <c r="B7" s="36" t="s">
        <v>31</v>
      </c>
      <c r="C7" s="131" t="str">
        <f>'1.1 Đề cương'!C7:E7</f>
        <v>Nguyen Van A</v>
      </c>
      <c r="D7" s="131"/>
      <c r="E7" s="131"/>
      <c r="F7" s="131"/>
      <c r="G7" s="131"/>
      <c r="H7" s="37"/>
    </row>
    <row r="8" spans="1:8" ht="19.5" customHeight="1">
      <c r="A8" s="38"/>
      <c r="B8" s="39" t="s">
        <v>30</v>
      </c>
      <c r="C8" s="131">
        <f>'1.1 Đề cương'!C8:E8</f>
        <v>123456</v>
      </c>
      <c r="D8" s="131"/>
      <c r="E8" s="131"/>
      <c r="F8" s="131"/>
      <c r="G8" s="56"/>
      <c r="H8" s="38"/>
    </row>
    <row r="9" spans="1:18" ht="15.75">
      <c r="A9" s="38"/>
      <c r="B9" s="38"/>
      <c r="C9" s="38"/>
      <c r="D9" s="38"/>
      <c r="E9" s="38"/>
      <c r="F9" s="38"/>
      <c r="G9" s="38"/>
      <c r="H9" s="38"/>
      <c r="Q9" s="38"/>
      <c r="R9" s="38"/>
    </row>
    <row r="10" spans="1:21" ht="57.75" customHeight="1">
      <c r="A10" s="119" t="s">
        <v>6</v>
      </c>
      <c r="B10" s="119" t="s">
        <v>45</v>
      </c>
      <c r="C10" s="119" t="s">
        <v>116</v>
      </c>
      <c r="D10" s="119" t="s">
        <v>5</v>
      </c>
      <c r="E10" s="119" t="s">
        <v>2</v>
      </c>
      <c r="F10" s="119" t="s">
        <v>7</v>
      </c>
      <c r="G10" s="119" t="s">
        <v>8</v>
      </c>
      <c r="H10" s="119" t="s">
        <v>67</v>
      </c>
      <c r="I10" s="132" t="s">
        <v>68</v>
      </c>
      <c r="J10" s="133"/>
      <c r="K10" s="132" t="s">
        <v>74</v>
      </c>
      <c r="L10" s="134"/>
      <c r="M10" s="133"/>
      <c r="N10" s="119" t="s">
        <v>75</v>
      </c>
      <c r="O10" s="119" t="s">
        <v>79</v>
      </c>
      <c r="P10" s="119" t="s">
        <v>9</v>
      </c>
      <c r="Q10" s="125" t="s">
        <v>93</v>
      </c>
      <c r="R10" s="126"/>
      <c r="S10" s="119" t="s">
        <v>26</v>
      </c>
      <c r="T10" s="119" t="s">
        <v>54</v>
      </c>
      <c r="U10" s="119" t="s">
        <v>3</v>
      </c>
    </row>
    <row r="11" spans="1:21" ht="91.5" customHeight="1">
      <c r="A11" s="122"/>
      <c r="B11" s="122"/>
      <c r="C11" s="122"/>
      <c r="D11" s="122"/>
      <c r="E11" s="122"/>
      <c r="F11" s="122"/>
      <c r="G11" s="122"/>
      <c r="H11" s="122"/>
      <c r="I11" s="19" t="s">
        <v>69</v>
      </c>
      <c r="J11" s="19" t="s">
        <v>70</v>
      </c>
      <c r="K11" s="19" t="s">
        <v>71</v>
      </c>
      <c r="L11" s="19" t="s">
        <v>72</v>
      </c>
      <c r="M11" s="19" t="s">
        <v>73</v>
      </c>
      <c r="N11" s="120"/>
      <c r="O11" s="120"/>
      <c r="P11" s="122"/>
      <c r="Q11" s="119" t="s">
        <v>129</v>
      </c>
      <c r="R11" s="119" t="s">
        <v>130</v>
      </c>
      <c r="S11" s="122"/>
      <c r="T11" s="122"/>
      <c r="U11" s="122"/>
    </row>
    <row r="12" spans="1:21" ht="25.5" customHeight="1">
      <c r="A12" s="120"/>
      <c r="B12" s="120"/>
      <c r="C12" s="120"/>
      <c r="D12" s="120"/>
      <c r="E12" s="120"/>
      <c r="F12" s="120"/>
      <c r="G12" s="120"/>
      <c r="H12" s="120"/>
      <c r="I12" s="19">
        <v>300</v>
      </c>
      <c r="J12" s="19">
        <v>200</v>
      </c>
      <c r="K12" s="19">
        <v>200</v>
      </c>
      <c r="L12" s="19">
        <v>140</v>
      </c>
      <c r="M12" s="19">
        <v>120</v>
      </c>
      <c r="N12" s="19">
        <v>100</v>
      </c>
      <c r="O12" s="19">
        <v>30</v>
      </c>
      <c r="P12" s="120"/>
      <c r="Q12" s="120"/>
      <c r="R12" s="120"/>
      <c r="S12" s="120"/>
      <c r="T12" s="120"/>
      <c r="U12" s="120"/>
    </row>
    <row r="13" spans="1:21" ht="15">
      <c r="A13" s="20" t="s">
        <v>4</v>
      </c>
      <c r="B13" s="20" t="str">
        <f>CONCATENATE("(",IF(AND(VALUE(MID(A13,2,1))&lt;10,LEN(A13)&lt;4),VALUE(MID(A13,2,1))+1,VALUE(MID(A13,2,2))+1),")")</f>
        <v>(2)</v>
      </c>
      <c r="C13" s="20" t="str">
        <f aca="true" t="shared" si="0" ref="C13:U13">CONCATENATE("(",IF(AND(VALUE(MID(B13,2,1))&lt;10,LEN(B13)&lt;4),VALUE(MID(B13,2,1))+1,VALUE(MID(B13,2,2))+1),")")</f>
        <v>(3)</v>
      </c>
      <c r="D13" s="20" t="str">
        <f t="shared" si="0"/>
        <v>(4)</v>
      </c>
      <c r="E13" s="20" t="str">
        <f t="shared" si="0"/>
        <v>(5)</v>
      </c>
      <c r="F13" s="20" t="str">
        <f t="shared" si="0"/>
        <v>(6)</v>
      </c>
      <c r="G13" s="20" t="str">
        <f t="shared" si="0"/>
        <v>(7)</v>
      </c>
      <c r="H13" s="20" t="str">
        <f t="shared" si="0"/>
        <v>(8)</v>
      </c>
      <c r="I13" s="20" t="str">
        <f t="shared" si="0"/>
        <v>(9)</v>
      </c>
      <c r="J13" s="20" t="str">
        <f t="shared" si="0"/>
        <v>(10)</v>
      </c>
      <c r="K13" s="20" t="str">
        <f t="shared" si="0"/>
        <v>(11)</v>
      </c>
      <c r="L13" s="20" t="str">
        <f t="shared" si="0"/>
        <v>(12)</v>
      </c>
      <c r="M13" s="20" t="str">
        <f t="shared" si="0"/>
        <v>(13)</v>
      </c>
      <c r="N13" s="20" t="str">
        <f t="shared" si="0"/>
        <v>(14)</v>
      </c>
      <c r="O13" s="20" t="str">
        <f t="shared" si="0"/>
        <v>(15)</v>
      </c>
      <c r="P13" s="20" t="str">
        <f t="shared" si="0"/>
        <v>(16)</v>
      </c>
      <c r="Q13" s="20" t="str">
        <f t="shared" si="0"/>
        <v>(17)</v>
      </c>
      <c r="R13" s="20" t="str">
        <f t="shared" si="0"/>
        <v>(18)</v>
      </c>
      <c r="S13" s="20" t="str">
        <f t="shared" si="0"/>
        <v>(19)</v>
      </c>
      <c r="T13" s="20" t="str">
        <f t="shared" si="0"/>
        <v>(20)</v>
      </c>
      <c r="U13" s="20" t="str">
        <f t="shared" si="0"/>
        <v>(21)</v>
      </c>
    </row>
    <row r="14" spans="1:23" ht="83.25" customHeight="1">
      <c r="A14" s="21">
        <v>1</v>
      </c>
      <c r="B14" s="23" t="s">
        <v>148</v>
      </c>
      <c r="C14" s="61" t="s">
        <v>149</v>
      </c>
      <c r="D14" s="61" t="s">
        <v>150</v>
      </c>
      <c r="E14" s="23" t="s">
        <v>151</v>
      </c>
      <c r="F14" s="23" t="s">
        <v>152</v>
      </c>
      <c r="G14" s="23"/>
      <c r="H14" s="23"/>
      <c r="I14" s="66"/>
      <c r="J14" s="66"/>
      <c r="K14" s="66">
        <v>1</v>
      </c>
      <c r="L14" s="66"/>
      <c r="M14" s="66"/>
      <c r="N14" s="66"/>
      <c r="O14" s="66"/>
      <c r="P14" s="23">
        <v>3</v>
      </c>
      <c r="Q14" s="67">
        <v>1</v>
      </c>
      <c r="R14" s="65"/>
      <c r="S14" s="102">
        <f>IF(OR(SUM(I14:O14)&gt;1,SUM(Q14:R14)&gt;1),0,W14)</f>
        <v>100</v>
      </c>
      <c r="T14" s="49"/>
      <c r="U14" s="23" t="s">
        <v>170</v>
      </c>
      <c r="V14" s="83">
        <f>IF(SUM(I14:O14)&gt;1,0,I14*I$12+J14*J$12+K14*K$12+L14*L$12+M14*M$12+N14*N$12+O14*O$12)</f>
        <v>200</v>
      </c>
      <c r="W14" s="99">
        <f>IF(P14=1,V14,IF(P14=2,IF(Q14=1,V14*2/3,IF(AND(Q14&lt;&gt;1,R14&lt;&gt;1),"chọn người đứng đầu hoặc Thành viên",V14*1/3)),IF(P14&gt;2,IF(Q14=1,V14*1/2,IF(AND(Q14&lt;&gt;1,R14&lt;&gt;1),"chọn người đứng đầu hoặc Thành viên",(V14*1/2)/(P14-1))),0)))</f>
        <v>100</v>
      </c>
    </row>
    <row r="15" spans="1:23" ht="19.5" customHeight="1">
      <c r="A15" s="21">
        <v>2</v>
      </c>
      <c r="B15" s="24"/>
      <c r="C15" s="3"/>
      <c r="D15" s="60"/>
      <c r="E15" s="25"/>
      <c r="F15" s="60"/>
      <c r="G15" s="60"/>
      <c r="H15" s="60"/>
      <c r="I15" s="66"/>
      <c r="J15" s="66"/>
      <c r="K15" s="66"/>
      <c r="L15" s="66"/>
      <c r="M15" s="66"/>
      <c r="N15" s="66"/>
      <c r="O15" s="66"/>
      <c r="P15" s="66"/>
      <c r="Q15" s="67"/>
      <c r="R15" s="65"/>
      <c r="S15" s="102">
        <f aca="true" t="shared" si="1" ref="S15:S28">IF(OR(SUM(I15:O15)&gt;1,SUM(Q15:R15)&gt;1),0,W15)</f>
        <v>0</v>
      </c>
      <c r="T15" s="49"/>
      <c r="U15" s="66"/>
      <c r="V15" s="83">
        <f aca="true" t="shared" si="2" ref="V15:V28">IF(SUM(I15:O15)&gt;1,0,I15*I$12+J15*J$12+K15*K$12+L15*L$12+M15*M$12+N15*N$12+O15*O$12)</f>
        <v>0</v>
      </c>
      <c r="W15" s="99">
        <f aca="true" t="shared" si="3" ref="W15:W28">IF(P15=1,V15,IF(P15=2,IF(Q15=1,V15*2/3,IF(AND(Q15&lt;&gt;1,R15&lt;&gt;1),"chọn người đứng đầu hoặc Thành viên",V15*1/3)),IF(P15&gt;2,IF(Q15=1,V15*1/2,IF(AND(Q15&lt;&gt;1,R15&lt;&gt;1),"chọn người đứng đầu hoặc Thành viên",(V15*1/2)/(P15-1))),0)))</f>
        <v>0</v>
      </c>
    </row>
    <row r="16" spans="1:23" ht="19.5" customHeight="1">
      <c r="A16" s="21">
        <v>3</v>
      </c>
      <c r="B16" s="24"/>
      <c r="C16" s="3"/>
      <c r="D16" s="60"/>
      <c r="E16" s="25"/>
      <c r="F16" s="60"/>
      <c r="G16" s="60"/>
      <c r="H16" s="60"/>
      <c r="I16" s="66"/>
      <c r="J16" s="66"/>
      <c r="K16" s="66"/>
      <c r="L16" s="66"/>
      <c r="M16" s="66"/>
      <c r="N16" s="66"/>
      <c r="O16" s="66"/>
      <c r="P16" s="66"/>
      <c r="Q16" s="65"/>
      <c r="R16" s="23"/>
      <c r="S16" s="102">
        <f t="shared" si="1"/>
        <v>0</v>
      </c>
      <c r="T16" s="49"/>
      <c r="U16" s="71"/>
      <c r="V16" s="83">
        <f t="shared" si="2"/>
        <v>0</v>
      </c>
      <c r="W16" s="99">
        <f t="shared" si="3"/>
        <v>0</v>
      </c>
    </row>
    <row r="17" spans="1:23" ht="19.5" customHeight="1">
      <c r="A17" s="21">
        <v>4</v>
      </c>
      <c r="B17" s="24"/>
      <c r="C17" s="3"/>
      <c r="D17" s="60"/>
      <c r="E17" s="25"/>
      <c r="F17" s="60"/>
      <c r="G17" s="60"/>
      <c r="H17" s="60"/>
      <c r="I17" s="66"/>
      <c r="J17" s="66"/>
      <c r="K17" s="66"/>
      <c r="L17" s="66"/>
      <c r="M17" s="66"/>
      <c r="N17" s="66"/>
      <c r="O17" s="66"/>
      <c r="P17" s="66"/>
      <c r="Q17" s="65"/>
      <c r="R17" s="23"/>
      <c r="S17" s="102">
        <f t="shared" si="1"/>
        <v>0</v>
      </c>
      <c r="T17" s="49"/>
      <c r="U17" s="71"/>
      <c r="V17" s="83">
        <f t="shared" si="2"/>
        <v>0</v>
      </c>
      <c r="W17" s="99">
        <f t="shared" si="3"/>
        <v>0</v>
      </c>
    </row>
    <row r="18" spans="1:23" ht="19.5" customHeight="1">
      <c r="A18" s="21">
        <v>5</v>
      </c>
      <c r="B18" s="24"/>
      <c r="C18" s="3"/>
      <c r="D18" s="60"/>
      <c r="E18" s="25"/>
      <c r="F18" s="60"/>
      <c r="G18" s="60"/>
      <c r="H18" s="60"/>
      <c r="I18" s="66"/>
      <c r="J18" s="66"/>
      <c r="K18" s="66"/>
      <c r="L18" s="66"/>
      <c r="M18" s="66"/>
      <c r="N18" s="66"/>
      <c r="O18" s="66"/>
      <c r="P18" s="68"/>
      <c r="Q18" s="65"/>
      <c r="R18" s="23"/>
      <c r="S18" s="102">
        <f t="shared" si="1"/>
        <v>0</v>
      </c>
      <c r="T18" s="49"/>
      <c r="U18" s="71"/>
      <c r="V18" s="83">
        <f t="shared" si="2"/>
        <v>0</v>
      </c>
      <c r="W18" s="99">
        <f t="shared" si="3"/>
        <v>0</v>
      </c>
    </row>
    <row r="19" spans="1:23" ht="19.5" customHeight="1">
      <c r="A19" s="21">
        <v>6</v>
      </c>
      <c r="B19" s="24"/>
      <c r="C19" s="3"/>
      <c r="D19" s="60"/>
      <c r="E19" s="25"/>
      <c r="F19" s="60"/>
      <c r="G19" s="60"/>
      <c r="H19" s="60"/>
      <c r="I19" s="66"/>
      <c r="J19" s="66"/>
      <c r="K19" s="66"/>
      <c r="L19" s="66"/>
      <c r="M19" s="66"/>
      <c r="N19" s="66"/>
      <c r="O19" s="66"/>
      <c r="P19" s="68"/>
      <c r="Q19" s="65"/>
      <c r="R19" s="23"/>
      <c r="S19" s="102">
        <f t="shared" si="1"/>
        <v>0</v>
      </c>
      <c r="T19" s="49"/>
      <c r="U19" s="71"/>
      <c r="V19" s="83">
        <f t="shared" si="2"/>
        <v>0</v>
      </c>
      <c r="W19" s="99">
        <f t="shared" si="3"/>
        <v>0</v>
      </c>
    </row>
    <row r="20" spans="1:23" ht="19.5" customHeight="1">
      <c r="A20" s="21">
        <v>7</v>
      </c>
      <c r="B20" s="24"/>
      <c r="C20" s="3"/>
      <c r="D20" s="60"/>
      <c r="E20" s="25"/>
      <c r="F20" s="60"/>
      <c r="G20" s="60"/>
      <c r="H20" s="60"/>
      <c r="I20" s="66"/>
      <c r="J20" s="66"/>
      <c r="K20" s="66"/>
      <c r="L20" s="66"/>
      <c r="M20" s="66"/>
      <c r="N20" s="66"/>
      <c r="O20" s="66"/>
      <c r="P20" s="68"/>
      <c r="Q20" s="65"/>
      <c r="R20" s="23"/>
      <c r="S20" s="102">
        <f t="shared" si="1"/>
        <v>0</v>
      </c>
      <c r="T20" s="49"/>
      <c r="U20" s="71"/>
      <c r="V20" s="83">
        <f t="shared" si="2"/>
        <v>0</v>
      </c>
      <c r="W20" s="99">
        <f t="shared" si="3"/>
        <v>0</v>
      </c>
    </row>
    <row r="21" spans="1:23" ht="19.5" customHeight="1">
      <c r="A21" s="21">
        <v>8</v>
      </c>
      <c r="B21" s="24"/>
      <c r="C21" s="3"/>
      <c r="D21" s="60"/>
      <c r="E21" s="25"/>
      <c r="F21" s="60"/>
      <c r="G21" s="60"/>
      <c r="H21" s="60"/>
      <c r="I21" s="66"/>
      <c r="J21" s="66"/>
      <c r="K21" s="66"/>
      <c r="L21" s="66"/>
      <c r="M21" s="66"/>
      <c r="N21" s="66"/>
      <c r="O21" s="66"/>
      <c r="P21" s="68"/>
      <c r="Q21" s="65"/>
      <c r="R21" s="23"/>
      <c r="S21" s="102">
        <f t="shared" si="1"/>
        <v>0</v>
      </c>
      <c r="T21" s="49"/>
      <c r="U21" s="71"/>
      <c r="V21" s="83">
        <f t="shared" si="2"/>
        <v>0</v>
      </c>
      <c r="W21" s="99">
        <f t="shared" si="3"/>
        <v>0</v>
      </c>
    </row>
    <row r="22" spans="1:23" ht="19.5" customHeight="1">
      <c r="A22" s="21">
        <v>9</v>
      </c>
      <c r="B22" s="24"/>
      <c r="C22" s="3"/>
      <c r="D22" s="60"/>
      <c r="E22" s="25"/>
      <c r="F22" s="60"/>
      <c r="G22" s="60"/>
      <c r="H22" s="60"/>
      <c r="I22" s="66"/>
      <c r="J22" s="66"/>
      <c r="K22" s="66"/>
      <c r="L22" s="66"/>
      <c r="M22" s="66"/>
      <c r="N22" s="66"/>
      <c r="O22" s="66"/>
      <c r="P22" s="68"/>
      <c r="Q22" s="65"/>
      <c r="R22" s="23"/>
      <c r="S22" s="102">
        <f t="shared" si="1"/>
        <v>0</v>
      </c>
      <c r="T22" s="49"/>
      <c r="U22" s="71"/>
      <c r="V22" s="83">
        <f t="shared" si="2"/>
        <v>0</v>
      </c>
      <c r="W22" s="99">
        <f t="shared" si="3"/>
        <v>0</v>
      </c>
    </row>
    <row r="23" spans="1:23" ht="19.5" customHeight="1">
      <c r="A23" s="21">
        <v>10</v>
      </c>
      <c r="B23" s="24"/>
      <c r="C23" s="3"/>
      <c r="D23" s="60"/>
      <c r="E23" s="25"/>
      <c r="F23" s="60"/>
      <c r="G23" s="60"/>
      <c r="H23" s="60"/>
      <c r="I23" s="66"/>
      <c r="J23" s="66"/>
      <c r="K23" s="66"/>
      <c r="L23" s="66"/>
      <c r="M23" s="66"/>
      <c r="N23" s="66"/>
      <c r="O23" s="66"/>
      <c r="P23" s="68"/>
      <c r="Q23" s="65"/>
      <c r="R23" s="23"/>
      <c r="S23" s="102">
        <f t="shared" si="1"/>
        <v>0</v>
      </c>
      <c r="T23" s="49"/>
      <c r="U23" s="71"/>
      <c r="V23" s="83">
        <f t="shared" si="2"/>
        <v>0</v>
      </c>
      <c r="W23" s="99">
        <f t="shared" si="3"/>
        <v>0</v>
      </c>
    </row>
    <row r="24" spans="1:23" ht="19.5" customHeight="1">
      <c r="A24" s="21">
        <v>11</v>
      </c>
      <c r="B24" s="24"/>
      <c r="C24" s="3"/>
      <c r="D24" s="60"/>
      <c r="E24" s="25"/>
      <c r="F24" s="60"/>
      <c r="G24" s="60"/>
      <c r="H24" s="60"/>
      <c r="I24" s="66"/>
      <c r="J24" s="66"/>
      <c r="K24" s="66"/>
      <c r="L24" s="66"/>
      <c r="M24" s="66"/>
      <c r="N24" s="66"/>
      <c r="O24" s="66"/>
      <c r="P24" s="68"/>
      <c r="Q24" s="65"/>
      <c r="R24" s="23"/>
      <c r="S24" s="102">
        <f t="shared" si="1"/>
        <v>0</v>
      </c>
      <c r="T24" s="49"/>
      <c r="U24" s="71"/>
      <c r="V24" s="83">
        <f t="shared" si="2"/>
        <v>0</v>
      </c>
      <c r="W24" s="99">
        <f t="shared" si="3"/>
        <v>0</v>
      </c>
    </row>
    <row r="25" spans="1:23" ht="19.5" customHeight="1">
      <c r="A25" s="21">
        <v>12</v>
      </c>
      <c r="B25" s="24"/>
      <c r="C25" s="3"/>
      <c r="D25" s="60"/>
      <c r="E25" s="25"/>
      <c r="F25" s="60"/>
      <c r="G25" s="60"/>
      <c r="H25" s="60"/>
      <c r="I25" s="66"/>
      <c r="J25" s="66"/>
      <c r="K25" s="66"/>
      <c r="L25" s="66"/>
      <c r="M25" s="66"/>
      <c r="N25" s="66"/>
      <c r="O25" s="66"/>
      <c r="P25" s="68"/>
      <c r="Q25" s="65"/>
      <c r="R25" s="23"/>
      <c r="S25" s="102">
        <f t="shared" si="1"/>
        <v>0</v>
      </c>
      <c r="T25" s="49"/>
      <c r="U25" s="71"/>
      <c r="V25" s="83">
        <f t="shared" si="2"/>
        <v>0</v>
      </c>
      <c r="W25" s="99">
        <f t="shared" si="3"/>
        <v>0</v>
      </c>
    </row>
    <row r="26" spans="1:23" ht="19.5" customHeight="1">
      <c r="A26" s="21">
        <v>13</v>
      </c>
      <c r="B26" s="24"/>
      <c r="C26" s="3"/>
      <c r="D26" s="60"/>
      <c r="E26" s="25"/>
      <c r="F26" s="60"/>
      <c r="G26" s="60"/>
      <c r="H26" s="60"/>
      <c r="I26" s="66"/>
      <c r="J26" s="66"/>
      <c r="K26" s="66"/>
      <c r="L26" s="66"/>
      <c r="M26" s="66"/>
      <c r="N26" s="66"/>
      <c r="O26" s="66"/>
      <c r="P26" s="68"/>
      <c r="Q26" s="65"/>
      <c r="R26" s="23"/>
      <c r="S26" s="102">
        <f t="shared" si="1"/>
        <v>0</v>
      </c>
      <c r="T26" s="49"/>
      <c r="U26" s="71"/>
      <c r="V26" s="83">
        <f t="shared" si="2"/>
        <v>0</v>
      </c>
      <c r="W26" s="99">
        <f t="shared" si="3"/>
        <v>0</v>
      </c>
    </row>
    <row r="27" spans="1:23" ht="19.5" customHeight="1">
      <c r="A27" s="21">
        <v>14</v>
      </c>
      <c r="B27" s="23"/>
      <c r="C27" s="23"/>
      <c r="D27" s="23"/>
      <c r="E27" s="23"/>
      <c r="F27" s="23"/>
      <c r="G27" s="23"/>
      <c r="H27" s="23"/>
      <c r="I27" s="66"/>
      <c r="J27" s="66"/>
      <c r="K27" s="66"/>
      <c r="L27" s="66"/>
      <c r="M27" s="66"/>
      <c r="N27" s="66"/>
      <c r="O27" s="66"/>
      <c r="P27" s="66"/>
      <c r="Q27" s="65"/>
      <c r="R27" s="23"/>
      <c r="S27" s="102">
        <f t="shared" si="1"/>
        <v>0</v>
      </c>
      <c r="T27" s="49"/>
      <c r="U27" s="71"/>
      <c r="V27" s="83">
        <f t="shared" si="2"/>
        <v>0</v>
      </c>
      <c r="W27" s="99">
        <f t="shared" si="3"/>
        <v>0</v>
      </c>
    </row>
    <row r="28" spans="1:23" ht="19.5" customHeight="1">
      <c r="A28" s="21">
        <v>15</v>
      </c>
      <c r="B28" s="23"/>
      <c r="C28" s="23"/>
      <c r="D28" s="23"/>
      <c r="E28" s="23"/>
      <c r="F28" s="23"/>
      <c r="G28" s="23"/>
      <c r="H28" s="23"/>
      <c r="I28" s="66"/>
      <c r="J28" s="66"/>
      <c r="K28" s="66"/>
      <c r="L28" s="66"/>
      <c r="M28" s="66"/>
      <c r="N28" s="66"/>
      <c r="O28" s="66"/>
      <c r="P28" s="66"/>
      <c r="Q28" s="65"/>
      <c r="R28" s="23"/>
      <c r="S28" s="102">
        <f t="shared" si="1"/>
        <v>0</v>
      </c>
      <c r="T28" s="49"/>
      <c r="U28" s="71"/>
      <c r="V28" s="83">
        <f t="shared" si="2"/>
        <v>0</v>
      </c>
      <c r="W28" s="99">
        <f t="shared" si="3"/>
        <v>0</v>
      </c>
    </row>
    <row r="29" spans="1:21" s="56" customFormat="1" ht="15" customHeight="1">
      <c r="A29" s="27"/>
      <c r="B29" s="28" t="s">
        <v>55</v>
      </c>
      <c r="C29" s="72"/>
      <c r="D29" s="72"/>
      <c r="E29" s="72"/>
      <c r="F29" s="72"/>
      <c r="G29" s="72"/>
      <c r="H29" s="72"/>
      <c r="I29" s="73"/>
      <c r="J29" s="73"/>
      <c r="K29" s="73"/>
      <c r="L29" s="73"/>
      <c r="M29" s="73"/>
      <c r="N29" s="73"/>
      <c r="O29" s="73"/>
      <c r="P29" s="73"/>
      <c r="Q29" s="20"/>
      <c r="R29" s="72"/>
      <c r="S29" s="52">
        <f>SUM(S14:S28)</f>
        <v>100</v>
      </c>
      <c r="T29" s="52">
        <f>SUM(T14:T28)</f>
        <v>0</v>
      </c>
      <c r="U29" s="73"/>
    </row>
    <row r="30" spans="4:20" ht="15.75">
      <c r="D30" s="41"/>
      <c r="E30" s="41"/>
      <c r="F30" s="41"/>
      <c r="G30" s="41"/>
      <c r="H30" s="41"/>
      <c r="I30" s="41"/>
      <c r="J30" s="41"/>
      <c r="K30" s="41"/>
      <c r="L30" s="41"/>
      <c r="M30" s="41"/>
      <c r="N30" s="41"/>
      <c r="O30" s="41"/>
      <c r="P30" s="41"/>
      <c r="Q30" s="41"/>
      <c r="R30" s="41"/>
      <c r="S30" s="41"/>
      <c r="T30" s="41"/>
    </row>
    <row r="31" spans="1:18" ht="15.75">
      <c r="A31" s="17" t="s">
        <v>32</v>
      </c>
      <c r="B31" s="42"/>
      <c r="C31" s="30"/>
      <c r="D31" s="30"/>
      <c r="E31" s="30"/>
      <c r="F31" s="30"/>
      <c r="G31" s="30"/>
      <c r="H31" s="30"/>
      <c r="I31" s="30"/>
      <c r="J31" s="30"/>
      <c r="K31" s="30"/>
      <c r="L31" s="30"/>
      <c r="P31" s="41"/>
      <c r="Q31" s="41"/>
      <c r="R31" s="41"/>
    </row>
    <row r="32" spans="1:18" ht="15.75">
      <c r="A32" s="43"/>
      <c r="B32" s="44" t="s">
        <v>34</v>
      </c>
      <c r="C32" s="30"/>
      <c r="D32" s="30"/>
      <c r="E32" s="30"/>
      <c r="F32" s="30"/>
      <c r="G32" s="30"/>
      <c r="H32" s="30"/>
      <c r="I32" s="30"/>
      <c r="J32" s="30"/>
      <c r="K32" s="30"/>
      <c r="L32" s="30"/>
      <c r="P32" s="41"/>
      <c r="Q32" s="41"/>
      <c r="R32" s="41"/>
    </row>
    <row r="33" spans="1:18" ht="15.75">
      <c r="A33" s="43"/>
      <c r="B33" s="44" t="s">
        <v>49</v>
      </c>
      <c r="C33" s="30"/>
      <c r="D33" s="30"/>
      <c r="E33" s="30"/>
      <c r="F33" s="30"/>
      <c r="G33" s="30"/>
      <c r="H33" s="30"/>
      <c r="I33" s="30"/>
      <c r="J33" s="30"/>
      <c r="K33" s="30"/>
      <c r="L33" s="30"/>
      <c r="P33" s="41"/>
      <c r="Q33" s="41"/>
      <c r="R33" s="41"/>
    </row>
    <row r="34" spans="1:12" ht="20.25" customHeight="1">
      <c r="A34" s="43"/>
      <c r="B34" s="44" t="s">
        <v>95</v>
      </c>
      <c r="C34" s="30"/>
      <c r="D34" s="30"/>
      <c r="E34" s="30"/>
      <c r="F34" s="30"/>
      <c r="G34" s="30"/>
      <c r="H34" s="30"/>
      <c r="I34" s="30"/>
      <c r="J34" s="30"/>
      <c r="K34" s="30"/>
      <c r="L34" s="30"/>
    </row>
    <row r="35" spans="1:12" ht="15.75">
      <c r="A35" s="43"/>
      <c r="B35" s="44" t="s">
        <v>125</v>
      </c>
      <c r="C35" s="30"/>
      <c r="D35" s="30"/>
      <c r="E35" s="30"/>
      <c r="F35" s="30"/>
      <c r="G35" s="30"/>
      <c r="H35" s="30"/>
      <c r="I35" s="30"/>
      <c r="J35" s="30"/>
      <c r="K35" s="30"/>
      <c r="L35" s="30"/>
    </row>
    <row r="36" spans="1:12" ht="15.75">
      <c r="A36" s="43"/>
      <c r="B36" s="44" t="s">
        <v>76</v>
      </c>
      <c r="C36" s="30"/>
      <c r="D36" s="30"/>
      <c r="E36" s="30"/>
      <c r="F36" s="30"/>
      <c r="G36" s="30"/>
      <c r="H36" s="30"/>
      <c r="I36" s="30"/>
      <c r="J36" s="30"/>
      <c r="K36" s="30"/>
      <c r="L36" s="30"/>
    </row>
    <row r="37" spans="1:12" ht="15.75">
      <c r="A37" s="43"/>
      <c r="B37" s="44" t="s">
        <v>119</v>
      </c>
      <c r="C37" s="30"/>
      <c r="D37" s="30"/>
      <c r="E37" s="30"/>
      <c r="F37" s="30"/>
      <c r="G37" s="30"/>
      <c r="H37" s="30"/>
      <c r="I37" s="30"/>
      <c r="J37" s="30"/>
      <c r="K37" s="30"/>
      <c r="L37" s="30"/>
    </row>
    <row r="38" spans="1:15" ht="40.5" customHeight="1">
      <c r="A38" s="43"/>
      <c r="B38" s="135" t="s">
        <v>178</v>
      </c>
      <c r="C38" s="135"/>
      <c r="D38" s="135"/>
      <c r="E38" s="135"/>
      <c r="F38" s="135"/>
      <c r="G38" s="135"/>
      <c r="H38" s="135"/>
      <c r="I38" s="135"/>
      <c r="J38" s="135"/>
      <c r="K38" s="135"/>
      <c r="L38" s="135"/>
      <c r="M38" s="135"/>
      <c r="N38" s="135"/>
      <c r="O38" s="135"/>
    </row>
    <row r="39" spans="1:12" ht="15.75">
      <c r="A39" s="43"/>
      <c r="B39" s="44" t="s">
        <v>136</v>
      </c>
      <c r="C39" s="30"/>
      <c r="D39" s="30"/>
      <c r="E39" s="30"/>
      <c r="F39" s="30"/>
      <c r="G39" s="30"/>
      <c r="H39" s="30"/>
      <c r="I39" s="30"/>
      <c r="J39" s="30"/>
      <c r="K39" s="30"/>
      <c r="L39" s="30"/>
    </row>
    <row r="40" spans="1:12" ht="15.75">
      <c r="A40" s="43"/>
      <c r="B40" s="44" t="s">
        <v>60</v>
      </c>
      <c r="C40" s="30"/>
      <c r="D40" s="30"/>
      <c r="E40" s="30"/>
      <c r="F40" s="30"/>
      <c r="G40" s="30"/>
      <c r="H40" s="30"/>
      <c r="I40" s="30"/>
      <c r="J40" s="30"/>
      <c r="K40" s="30"/>
      <c r="L40" s="30"/>
    </row>
    <row r="41" spans="1:2" ht="15.75">
      <c r="A41" s="43"/>
      <c r="B41" s="42"/>
    </row>
    <row r="42" spans="1:2" ht="15.75">
      <c r="A42" s="43"/>
      <c r="B42" s="42"/>
    </row>
    <row r="43" spans="1:20" ht="15.75">
      <c r="A43" s="45"/>
      <c r="I43" s="124"/>
      <c r="J43" s="124"/>
      <c r="K43" s="124"/>
      <c r="L43" s="124"/>
      <c r="M43" s="124"/>
      <c r="N43" s="124"/>
      <c r="O43" s="124"/>
      <c r="P43" s="124"/>
      <c r="Q43" s="124"/>
      <c r="R43" s="124"/>
      <c r="S43" s="124"/>
      <c r="T43" s="124"/>
    </row>
    <row r="44" spans="1:20" ht="15.75">
      <c r="A44" s="45"/>
      <c r="B44" s="44"/>
      <c r="I44" s="118"/>
      <c r="J44" s="118"/>
      <c r="K44" s="118"/>
      <c r="L44" s="118"/>
      <c r="M44" s="118"/>
      <c r="N44" s="118"/>
      <c r="O44" s="118"/>
      <c r="P44" s="118"/>
      <c r="Q44" s="118"/>
      <c r="R44" s="118"/>
      <c r="S44" s="118"/>
      <c r="T44" s="118"/>
    </row>
    <row r="45" spans="1:20" ht="15.75">
      <c r="A45" s="45"/>
      <c r="B45" s="44"/>
      <c r="I45" s="123"/>
      <c r="J45" s="123"/>
      <c r="K45" s="123"/>
      <c r="L45" s="123"/>
      <c r="M45" s="123"/>
      <c r="N45" s="123"/>
      <c r="O45" s="123"/>
      <c r="P45" s="123"/>
      <c r="Q45" s="123"/>
      <c r="R45" s="123"/>
      <c r="S45" s="123"/>
      <c r="T45" s="123"/>
    </row>
    <row r="46" ht="15.75">
      <c r="B46" s="44"/>
    </row>
    <row r="47" ht="15.75">
      <c r="B47" s="44"/>
    </row>
    <row r="48" ht="15.75">
      <c r="B48" s="69"/>
    </row>
    <row r="49" ht="15.75">
      <c r="B49" s="69"/>
    </row>
    <row r="50" ht="15.75">
      <c r="B50" s="69"/>
    </row>
    <row r="51" ht="15.75">
      <c r="B51" s="69"/>
    </row>
    <row r="52" ht="15.75">
      <c r="B52" s="44"/>
    </row>
    <row r="53" ht="15.75">
      <c r="B53" s="44"/>
    </row>
    <row r="54" ht="15.75">
      <c r="B54" s="44"/>
    </row>
    <row r="55" ht="15.75">
      <c r="B55" s="69"/>
    </row>
    <row r="56" ht="15.75">
      <c r="B56" s="69"/>
    </row>
    <row r="57" ht="15.75">
      <c r="B57" s="44"/>
    </row>
    <row r="58" ht="15.75">
      <c r="B58" s="44"/>
    </row>
    <row r="59" ht="15.75">
      <c r="B59" s="44"/>
    </row>
    <row r="60" ht="15.75">
      <c r="B60" s="70"/>
    </row>
  </sheetData>
  <sheetProtection password="C5F4" sheet="1" formatCells="0" formatColumns="0" formatRows="0"/>
  <protectedRanges>
    <protectedRange sqref="U15:U28" name="ghiChu"/>
    <protectedRange sqref="B15:R28 G14:R14" name="CongTrinh"/>
    <protectedRange sqref="B1:B3" name="donVi"/>
    <protectedRange sqref="B14:F14" name="BaiTapChi"/>
    <protectedRange sqref="U14" name="BaiTapChi_1"/>
  </protectedRanges>
  <mergeCells count="27">
    <mergeCell ref="C10:C12"/>
    <mergeCell ref="D10:D12"/>
    <mergeCell ref="E10:E12"/>
    <mergeCell ref="C7:G7"/>
    <mergeCell ref="C8:F8"/>
    <mergeCell ref="B38:O38"/>
    <mergeCell ref="F10:F12"/>
    <mergeCell ref="R11:R12"/>
    <mergeCell ref="A4:T4"/>
    <mergeCell ref="A5:T5"/>
    <mergeCell ref="I45:T45"/>
    <mergeCell ref="I43:T43"/>
    <mergeCell ref="I44:T44"/>
    <mergeCell ref="I10:J10"/>
    <mergeCell ref="K10:M10"/>
    <mergeCell ref="A10:A12"/>
    <mergeCell ref="B10:B12"/>
    <mergeCell ref="G10:G12"/>
    <mergeCell ref="H10:H12"/>
    <mergeCell ref="U10:U12"/>
    <mergeCell ref="T10:T12"/>
    <mergeCell ref="S10:S12"/>
    <mergeCell ref="N10:N11"/>
    <mergeCell ref="O10:O11"/>
    <mergeCell ref="P10:P12"/>
    <mergeCell ref="Q10:R10"/>
    <mergeCell ref="Q11:Q12"/>
  </mergeCells>
  <printOptions/>
  <pageMargins left="0.7" right="0.7" top="0.75" bottom="0.75" header="0.3" footer="0.3"/>
  <pageSetup fitToHeight="0" fitToWidth="1" horizontalDpi="600" verticalDpi="600" orientation="landscape" paperSize="9" scale="95" r:id="rId1"/>
  <ignoredErrors>
    <ignoredError sqref="V14:V28" formulaRange="1"/>
  </ignoredErrors>
</worksheet>
</file>

<file path=xl/worksheets/sheet6.xml><?xml version="1.0" encoding="utf-8"?>
<worksheet xmlns="http://schemas.openxmlformats.org/spreadsheetml/2006/main" xmlns:r="http://schemas.openxmlformats.org/officeDocument/2006/relationships">
  <dimension ref="A1:Y39"/>
  <sheetViews>
    <sheetView zoomScale="70" zoomScaleNormal="70" zoomScalePageLayoutView="0" workbookViewId="0" topLeftCell="A1">
      <pane ySplit="13" topLeftCell="A14" activePane="bottomLeft" state="frozen"/>
      <selection pane="topLeft" activeCell="A1" sqref="A1"/>
      <selection pane="bottomLeft" activeCell="AA14" sqref="AA14"/>
    </sheetView>
  </sheetViews>
  <sheetFormatPr defaultColWidth="9.140625" defaultRowHeight="15"/>
  <cols>
    <col min="1" max="1" width="9.8515625" style="10" customWidth="1"/>
    <col min="2" max="2" width="24.28125" style="10" customWidth="1"/>
    <col min="3" max="3" width="17.28125" style="10" customWidth="1"/>
    <col min="4" max="4" width="21.140625" style="10" customWidth="1"/>
    <col min="5" max="5" width="9.8515625" style="10" customWidth="1"/>
    <col min="6" max="6" width="11.140625" style="10" customWidth="1"/>
    <col min="7" max="7" width="7.7109375" style="10" customWidth="1"/>
    <col min="8" max="8" width="15.421875" style="10" customWidth="1"/>
    <col min="9" max="9" width="7.7109375" style="10" customWidth="1"/>
    <col min="10" max="10" width="9.7109375" style="10" customWidth="1"/>
    <col min="11" max="11" width="11.57421875" style="10" customWidth="1"/>
    <col min="12" max="12" width="13.28125" style="10" customWidth="1"/>
    <col min="13" max="13" width="8.57421875" style="10" customWidth="1"/>
    <col min="14" max="14" width="7.140625" style="10" customWidth="1"/>
    <col min="15" max="15" width="7.8515625" style="10" customWidth="1"/>
    <col min="16" max="16" width="12.00390625" style="10" customWidth="1"/>
    <col min="17" max="21" width="9.140625" style="10" customWidth="1"/>
    <col min="22" max="22" width="10.00390625" style="10" customWidth="1"/>
    <col min="23" max="16384" width="9.140625" style="10" customWidth="1"/>
  </cols>
  <sheetData>
    <row r="1" spans="1:12" ht="15.75">
      <c r="A1" s="29" t="s">
        <v>0</v>
      </c>
      <c r="B1" s="30" t="str">
        <f>'Tổng hợp cá nhân'!C1</f>
        <v>Khoa …</v>
      </c>
      <c r="C1" s="75"/>
      <c r="D1" s="30"/>
      <c r="E1" s="30"/>
      <c r="F1" s="30"/>
      <c r="G1" s="30"/>
      <c r="H1" s="30"/>
      <c r="I1" s="30"/>
      <c r="J1" s="30"/>
      <c r="K1" s="32"/>
      <c r="L1" s="30"/>
    </row>
    <row r="2" spans="1:12" ht="15.75">
      <c r="A2" s="29" t="s">
        <v>1</v>
      </c>
      <c r="B2" s="30" t="str">
        <f>'Tổng hợp cá nhân'!C2</f>
        <v>Vật lý</v>
      </c>
      <c r="C2" s="29"/>
      <c r="D2" s="30"/>
      <c r="E2" s="30"/>
      <c r="F2" s="30"/>
      <c r="G2" s="30"/>
      <c r="H2" s="30"/>
      <c r="I2" s="30"/>
      <c r="J2" s="30"/>
      <c r="K2" s="30"/>
      <c r="L2" s="30"/>
    </row>
    <row r="3" spans="1:12" ht="15.75">
      <c r="A3" s="29"/>
      <c r="B3" s="30"/>
      <c r="C3" s="29"/>
      <c r="D3" s="30"/>
      <c r="E3" s="30"/>
      <c r="F3" s="30"/>
      <c r="G3" s="30"/>
      <c r="H3" s="30"/>
      <c r="I3" s="30"/>
      <c r="J3" s="30"/>
      <c r="K3" s="30"/>
      <c r="L3" s="30"/>
    </row>
    <row r="4" spans="1:23" ht="15.75">
      <c r="A4" s="118" t="s">
        <v>82</v>
      </c>
      <c r="B4" s="118"/>
      <c r="C4" s="118"/>
      <c r="D4" s="118"/>
      <c r="E4" s="118"/>
      <c r="F4" s="118"/>
      <c r="G4" s="118"/>
      <c r="H4" s="118"/>
      <c r="I4" s="118"/>
      <c r="J4" s="118"/>
      <c r="K4" s="118"/>
      <c r="L4" s="118"/>
      <c r="M4" s="118"/>
      <c r="N4" s="118"/>
      <c r="O4" s="118"/>
      <c r="P4" s="118"/>
      <c r="Q4" s="118"/>
      <c r="R4" s="118"/>
      <c r="S4" s="118"/>
      <c r="T4" s="118"/>
      <c r="U4" s="118"/>
      <c r="V4" s="118"/>
      <c r="W4" s="118"/>
    </row>
    <row r="5" spans="1:23" ht="15">
      <c r="A5" s="121" t="s">
        <v>139</v>
      </c>
      <c r="B5" s="121"/>
      <c r="C5" s="121"/>
      <c r="D5" s="121"/>
      <c r="E5" s="121"/>
      <c r="F5" s="121"/>
      <c r="G5" s="121"/>
      <c r="H5" s="121"/>
      <c r="I5" s="121"/>
      <c r="J5" s="121"/>
      <c r="K5" s="121"/>
      <c r="L5" s="121"/>
      <c r="M5" s="121"/>
      <c r="N5" s="121"/>
      <c r="O5" s="121"/>
      <c r="P5" s="121"/>
      <c r="Q5" s="121"/>
      <c r="R5" s="121"/>
      <c r="S5" s="121"/>
      <c r="T5" s="121"/>
      <c r="U5" s="121"/>
      <c r="V5" s="121"/>
      <c r="W5" s="121"/>
    </row>
    <row r="6" spans="1:11" ht="19.5" customHeight="1">
      <c r="A6" s="35"/>
      <c r="B6" s="39"/>
      <c r="C6" s="130"/>
      <c r="D6" s="130"/>
      <c r="K6" s="37"/>
    </row>
    <row r="7" spans="1:11" ht="19.5" customHeight="1">
      <c r="A7" s="35"/>
      <c r="B7" s="36" t="s">
        <v>31</v>
      </c>
      <c r="C7" s="131" t="str">
        <f>'1.1 Đề cương'!C7:E7</f>
        <v>Nguyen Van A</v>
      </c>
      <c r="D7" s="131"/>
      <c r="E7" s="131"/>
      <c r="F7" s="131"/>
      <c r="K7" s="37"/>
    </row>
    <row r="8" spans="1:11" ht="19.5" customHeight="1">
      <c r="A8" s="38"/>
      <c r="B8" s="39" t="s">
        <v>30</v>
      </c>
      <c r="C8" s="131">
        <f>'1.1 Đề cương'!C8:E8</f>
        <v>123456</v>
      </c>
      <c r="D8" s="131"/>
      <c r="E8" s="131"/>
      <c r="F8" s="131"/>
      <c r="K8" s="38"/>
    </row>
    <row r="9" spans="1:12" ht="15.75">
      <c r="A9" s="38"/>
      <c r="B9" s="38"/>
      <c r="C9" s="38"/>
      <c r="D9" s="38"/>
      <c r="E9" s="38"/>
      <c r="F9" s="38"/>
      <c r="G9" s="38"/>
      <c r="H9" s="38"/>
      <c r="I9" s="38"/>
      <c r="J9" s="38"/>
      <c r="K9" s="38"/>
      <c r="L9" s="38"/>
    </row>
    <row r="10" spans="1:24" ht="15" customHeight="1">
      <c r="A10" s="119" t="s">
        <v>6</v>
      </c>
      <c r="B10" s="119" t="s">
        <v>83</v>
      </c>
      <c r="C10" s="119" t="s">
        <v>116</v>
      </c>
      <c r="D10" s="119" t="s">
        <v>84</v>
      </c>
      <c r="E10" s="119" t="s">
        <v>13</v>
      </c>
      <c r="F10" s="119" t="s">
        <v>15</v>
      </c>
      <c r="G10" s="119" t="s">
        <v>14</v>
      </c>
      <c r="H10" s="119" t="s">
        <v>77</v>
      </c>
      <c r="I10" s="119" t="s">
        <v>78</v>
      </c>
      <c r="J10" s="119" t="s">
        <v>80</v>
      </c>
      <c r="K10" s="119" t="s">
        <v>81</v>
      </c>
      <c r="L10" s="119" t="s">
        <v>85</v>
      </c>
      <c r="M10" s="132" t="s">
        <v>41</v>
      </c>
      <c r="N10" s="134"/>
      <c r="O10" s="134"/>
      <c r="P10" s="134"/>
      <c r="Q10" s="134"/>
      <c r="R10" s="133"/>
      <c r="S10" s="119" t="s">
        <v>9</v>
      </c>
      <c r="T10" s="125" t="s">
        <v>93</v>
      </c>
      <c r="U10" s="126"/>
      <c r="V10" s="119" t="s">
        <v>26</v>
      </c>
      <c r="W10" s="119" t="s">
        <v>54</v>
      </c>
      <c r="X10" s="119" t="s">
        <v>3</v>
      </c>
    </row>
    <row r="11" spans="1:24" ht="57" customHeight="1">
      <c r="A11" s="122"/>
      <c r="B11" s="122"/>
      <c r="C11" s="122"/>
      <c r="D11" s="122"/>
      <c r="E11" s="122"/>
      <c r="F11" s="122"/>
      <c r="G11" s="122"/>
      <c r="H11" s="122"/>
      <c r="I11" s="122"/>
      <c r="J11" s="120"/>
      <c r="K11" s="120"/>
      <c r="L11" s="120"/>
      <c r="M11" s="19" t="s">
        <v>91</v>
      </c>
      <c r="N11" s="19" t="s">
        <v>86</v>
      </c>
      <c r="O11" s="19" t="s">
        <v>87</v>
      </c>
      <c r="P11" s="19" t="s">
        <v>89</v>
      </c>
      <c r="Q11" s="19" t="s">
        <v>88</v>
      </c>
      <c r="R11" s="19" t="s">
        <v>90</v>
      </c>
      <c r="S11" s="122"/>
      <c r="T11" s="119" t="s">
        <v>129</v>
      </c>
      <c r="U11" s="119" t="s">
        <v>130</v>
      </c>
      <c r="V11" s="122"/>
      <c r="W11" s="122"/>
      <c r="X11" s="122"/>
    </row>
    <row r="12" spans="1:24" ht="15">
      <c r="A12" s="120"/>
      <c r="B12" s="120"/>
      <c r="C12" s="120"/>
      <c r="D12" s="120"/>
      <c r="E12" s="120"/>
      <c r="F12" s="120"/>
      <c r="G12" s="120"/>
      <c r="H12" s="120"/>
      <c r="I12" s="120"/>
      <c r="J12" s="19">
        <v>200</v>
      </c>
      <c r="K12" s="19">
        <v>140</v>
      </c>
      <c r="L12" s="19">
        <v>30</v>
      </c>
      <c r="M12" s="19">
        <v>10</v>
      </c>
      <c r="N12" s="19">
        <v>15</v>
      </c>
      <c r="O12" s="19">
        <v>20</v>
      </c>
      <c r="P12" s="19">
        <v>25</v>
      </c>
      <c r="Q12" s="19">
        <v>30</v>
      </c>
      <c r="R12" s="19">
        <v>60</v>
      </c>
      <c r="S12" s="120"/>
      <c r="T12" s="120"/>
      <c r="U12" s="120"/>
      <c r="V12" s="120"/>
      <c r="W12" s="120"/>
      <c r="X12" s="120"/>
    </row>
    <row r="13" spans="1:24" ht="15">
      <c r="A13" s="20" t="s">
        <v>4</v>
      </c>
      <c r="B13" s="20" t="str">
        <f>CONCATENATE("(",IF(AND(VALUE(MID(A13,2,1))&lt;10,LEN(A13)&lt;4),VALUE(MID(A13,2,1))+1,VALUE(MID(A13,2,2))+1),")")</f>
        <v>(2)</v>
      </c>
      <c r="C13" s="20" t="str">
        <f aca="true" t="shared" si="0" ref="C13:X13">CONCATENATE("(",IF(AND(VALUE(MID(B13,2,1))&lt;10,LEN(B13)&lt;4),VALUE(MID(B13,2,1))+1,VALUE(MID(B13,2,2))+1),")")</f>
        <v>(3)</v>
      </c>
      <c r="D13" s="20" t="str">
        <f t="shared" si="0"/>
        <v>(4)</v>
      </c>
      <c r="E13" s="20" t="str">
        <f t="shared" si="0"/>
        <v>(5)</v>
      </c>
      <c r="F13" s="20" t="str">
        <f t="shared" si="0"/>
        <v>(6)</v>
      </c>
      <c r="G13" s="20" t="str">
        <f t="shared" si="0"/>
        <v>(7)</v>
      </c>
      <c r="H13" s="20" t="str">
        <f t="shared" si="0"/>
        <v>(8)</v>
      </c>
      <c r="I13" s="20" t="str">
        <f t="shared" si="0"/>
        <v>(9)</v>
      </c>
      <c r="J13" s="20" t="str">
        <f t="shared" si="0"/>
        <v>(10)</v>
      </c>
      <c r="K13" s="20" t="str">
        <f t="shared" si="0"/>
        <v>(11)</v>
      </c>
      <c r="L13" s="20" t="str">
        <f t="shared" si="0"/>
        <v>(12)</v>
      </c>
      <c r="M13" s="20" t="str">
        <f t="shared" si="0"/>
        <v>(13)</v>
      </c>
      <c r="N13" s="20" t="str">
        <f t="shared" si="0"/>
        <v>(14)</v>
      </c>
      <c r="O13" s="20" t="str">
        <f t="shared" si="0"/>
        <v>(15)</v>
      </c>
      <c r="P13" s="20" t="str">
        <f t="shared" si="0"/>
        <v>(16)</v>
      </c>
      <c r="Q13" s="20" t="str">
        <f t="shared" si="0"/>
        <v>(17)</v>
      </c>
      <c r="R13" s="20" t="str">
        <f t="shared" si="0"/>
        <v>(18)</v>
      </c>
      <c r="S13" s="20" t="str">
        <f t="shared" si="0"/>
        <v>(19)</v>
      </c>
      <c r="T13" s="20" t="str">
        <f t="shared" si="0"/>
        <v>(20)</v>
      </c>
      <c r="U13" s="20" t="str">
        <f t="shared" si="0"/>
        <v>(21)</v>
      </c>
      <c r="V13" s="20" t="str">
        <f t="shared" si="0"/>
        <v>(22)</v>
      </c>
      <c r="W13" s="20" t="str">
        <f t="shared" si="0"/>
        <v>(23)</v>
      </c>
      <c r="X13" s="20" t="str">
        <f t="shared" si="0"/>
        <v>(24)</v>
      </c>
    </row>
    <row r="14" spans="1:25" ht="48" customHeight="1">
      <c r="A14" s="21">
        <v>1</v>
      </c>
      <c r="B14" s="24" t="s">
        <v>163</v>
      </c>
      <c r="C14" s="3" t="s">
        <v>164</v>
      </c>
      <c r="D14" s="60" t="s">
        <v>165</v>
      </c>
      <c r="E14" s="25" t="s">
        <v>168</v>
      </c>
      <c r="F14" s="60" t="s">
        <v>167</v>
      </c>
      <c r="G14" s="60" t="s">
        <v>166</v>
      </c>
      <c r="H14" s="60">
        <v>123456</v>
      </c>
      <c r="I14" s="60" t="s">
        <v>169</v>
      </c>
      <c r="J14" s="76">
        <v>1</v>
      </c>
      <c r="K14" s="23"/>
      <c r="L14" s="61"/>
      <c r="M14" s="59"/>
      <c r="N14" s="59"/>
      <c r="O14" s="59"/>
      <c r="P14" s="59"/>
      <c r="Q14" s="59"/>
      <c r="R14" s="59"/>
      <c r="S14" s="23">
        <v>1</v>
      </c>
      <c r="T14" s="23">
        <v>1</v>
      </c>
      <c r="U14" s="23"/>
      <c r="V14" s="74">
        <f>IF(OR(SUM(J14:R14)&gt;1,SUM(T14:U14)&gt;1),0,IF(S14=1,Y14,IF(S14=2,IF(T14=1,Y14*2/3,IF(AND(T14&lt;&gt;1,U14&lt;&gt;1),"chọn Người đứng đầu hoặc Thành viên",Y14*1/3)),IF(S14&gt;2,IF(T14=1,Y14*1/2,IF(AND(T14&lt;&gt;1,U14&lt;&gt;1),"chọn Người đứng đầu hoặc Thành viên",(Y14*1/2)/(S14-1))),0))))</f>
        <v>200</v>
      </c>
      <c r="W14" s="77"/>
      <c r="X14" s="61" t="s">
        <v>161</v>
      </c>
      <c r="Y14" s="83">
        <f>IF(SUM(J14:R14)&gt;1,0,J14*J$12+K14*K$12+L14*L$12+M14*M$12+N14*N$12+O14*O$12+P14*P$12+Q14*Q$12+R14*R$12)</f>
        <v>200</v>
      </c>
    </row>
    <row r="15" spans="1:25" ht="15" customHeight="1">
      <c r="A15" s="21">
        <v>2</v>
      </c>
      <c r="B15" s="24"/>
      <c r="C15" s="3"/>
      <c r="D15" s="60"/>
      <c r="E15" s="25"/>
      <c r="F15" s="60"/>
      <c r="G15" s="60"/>
      <c r="H15" s="60"/>
      <c r="I15" s="60"/>
      <c r="J15" s="76"/>
      <c r="K15" s="23"/>
      <c r="L15" s="61"/>
      <c r="M15" s="66"/>
      <c r="N15" s="66"/>
      <c r="O15" s="66"/>
      <c r="P15" s="66"/>
      <c r="Q15" s="59"/>
      <c r="R15" s="59"/>
      <c r="S15" s="23"/>
      <c r="T15" s="23"/>
      <c r="U15" s="23"/>
      <c r="V15" s="74">
        <f aca="true" t="shared" si="1" ref="V15:V27">IF(OR(SUM(J15:R15)&gt;1,SUM(T15:U15)&gt;1),0,IF(S15=1,Y15,IF(S15=2,IF(T15=1,Y15*2/3,IF(AND(T15&lt;&gt;1,U15&lt;&gt;1),"chọn Người đứng đầu hoặc Thành viên",Y15*1/3)),IF(S15&gt;2,IF(T15=1,Y15*1/2,IF(AND(T15&lt;&gt;1,U15&lt;&gt;1),"chọn Người đứng đầu hoặc Thành viên",(Y15*1/2)/(S15-1))),0))))</f>
        <v>0</v>
      </c>
      <c r="W15" s="77"/>
      <c r="X15" s="66"/>
      <c r="Y15" s="83">
        <f aca="true" t="shared" si="2" ref="Y15:Y28">IF(SUM(J15:R15)&gt;1,0,J15*J$12+K15*K$12+L15*L$12+M15*M$12+N15*N$12+O15*O$12+P15*P$12+Q15*Q$12+R15*R$12)</f>
        <v>0</v>
      </c>
    </row>
    <row r="16" spans="1:25" ht="15" customHeight="1">
      <c r="A16" s="21">
        <v>3</v>
      </c>
      <c r="B16" s="24"/>
      <c r="C16" s="3"/>
      <c r="D16" s="60"/>
      <c r="E16" s="25"/>
      <c r="F16" s="60"/>
      <c r="G16" s="60"/>
      <c r="H16" s="60"/>
      <c r="I16" s="60"/>
      <c r="J16" s="76"/>
      <c r="K16" s="23"/>
      <c r="L16" s="76"/>
      <c r="M16" s="66"/>
      <c r="N16" s="66"/>
      <c r="O16" s="66"/>
      <c r="P16" s="66"/>
      <c r="Q16" s="59"/>
      <c r="R16" s="59"/>
      <c r="S16" s="60"/>
      <c r="T16" s="60"/>
      <c r="U16" s="23"/>
      <c r="V16" s="74">
        <f t="shared" si="1"/>
        <v>0</v>
      </c>
      <c r="W16" s="77"/>
      <c r="X16" s="66"/>
      <c r="Y16" s="83">
        <f t="shared" si="2"/>
        <v>0</v>
      </c>
    </row>
    <row r="17" spans="1:25" ht="15" customHeight="1">
      <c r="A17" s="21">
        <v>4</v>
      </c>
      <c r="B17" s="24"/>
      <c r="C17" s="3"/>
      <c r="D17" s="60"/>
      <c r="E17" s="25"/>
      <c r="F17" s="60"/>
      <c r="G17" s="60"/>
      <c r="H17" s="60"/>
      <c r="I17" s="60"/>
      <c r="J17" s="76"/>
      <c r="K17" s="23"/>
      <c r="L17" s="61"/>
      <c r="M17" s="66"/>
      <c r="N17" s="66"/>
      <c r="O17" s="66"/>
      <c r="P17" s="66"/>
      <c r="Q17" s="59"/>
      <c r="R17" s="59"/>
      <c r="S17" s="60"/>
      <c r="T17" s="60"/>
      <c r="U17" s="23"/>
      <c r="V17" s="74">
        <f t="shared" si="1"/>
        <v>0</v>
      </c>
      <c r="W17" s="77"/>
      <c r="X17" s="66"/>
      <c r="Y17" s="83">
        <f t="shared" si="2"/>
        <v>0</v>
      </c>
    </row>
    <row r="18" spans="1:25" ht="15" customHeight="1">
      <c r="A18" s="21">
        <v>5</v>
      </c>
      <c r="B18" s="24"/>
      <c r="C18" s="3"/>
      <c r="D18" s="60"/>
      <c r="E18" s="25"/>
      <c r="F18" s="60"/>
      <c r="G18" s="60"/>
      <c r="H18" s="60"/>
      <c r="I18" s="60"/>
      <c r="J18" s="23"/>
      <c r="K18" s="23"/>
      <c r="L18" s="61"/>
      <c r="M18" s="66"/>
      <c r="N18" s="66"/>
      <c r="O18" s="66"/>
      <c r="P18" s="66"/>
      <c r="Q18" s="59"/>
      <c r="R18" s="59"/>
      <c r="S18" s="60"/>
      <c r="T18" s="60"/>
      <c r="U18" s="23"/>
      <c r="V18" s="74">
        <f t="shared" si="1"/>
        <v>0</v>
      </c>
      <c r="W18" s="77"/>
      <c r="X18" s="66"/>
      <c r="Y18" s="83">
        <f t="shared" si="2"/>
        <v>0</v>
      </c>
    </row>
    <row r="19" spans="1:25" ht="15" customHeight="1">
      <c r="A19" s="21">
        <v>6</v>
      </c>
      <c r="B19" s="24"/>
      <c r="C19" s="3"/>
      <c r="D19" s="60"/>
      <c r="E19" s="25"/>
      <c r="F19" s="60"/>
      <c r="G19" s="60"/>
      <c r="H19" s="60"/>
      <c r="I19" s="60"/>
      <c r="J19" s="23"/>
      <c r="K19" s="23"/>
      <c r="L19" s="61"/>
      <c r="M19" s="66"/>
      <c r="N19" s="66"/>
      <c r="O19" s="66"/>
      <c r="P19" s="66"/>
      <c r="Q19" s="59"/>
      <c r="R19" s="59"/>
      <c r="S19" s="60"/>
      <c r="T19" s="60"/>
      <c r="U19" s="23"/>
      <c r="V19" s="74">
        <f t="shared" si="1"/>
        <v>0</v>
      </c>
      <c r="W19" s="77"/>
      <c r="X19" s="66"/>
      <c r="Y19" s="83">
        <f t="shared" si="2"/>
        <v>0</v>
      </c>
    </row>
    <row r="20" spans="1:25" ht="15" customHeight="1">
      <c r="A20" s="21">
        <v>7</v>
      </c>
      <c r="B20" s="24"/>
      <c r="C20" s="3"/>
      <c r="D20" s="60"/>
      <c r="E20" s="25"/>
      <c r="F20" s="60"/>
      <c r="G20" s="60"/>
      <c r="H20" s="60"/>
      <c r="I20" s="60"/>
      <c r="J20" s="23"/>
      <c r="K20" s="23"/>
      <c r="L20" s="61"/>
      <c r="M20" s="66"/>
      <c r="N20" s="66"/>
      <c r="O20" s="66"/>
      <c r="P20" s="66"/>
      <c r="Q20" s="59"/>
      <c r="R20" s="59"/>
      <c r="S20" s="60"/>
      <c r="T20" s="23"/>
      <c r="U20" s="60"/>
      <c r="V20" s="74">
        <f t="shared" si="1"/>
        <v>0</v>
      </c>
      <c r="W20" s="77"/>
      <c r="X20" s="66"/>
      <c r="Y20" s="83">
        <f t="shared" si="2"/>
        <v>0</v>
      </c>
    </row>
    <row r="21" spans="1:25" ht="15" customHeight="1">
      <c r="A21" s="21">
        <v>8</v>
      </c>
      <c r="B21" s="24"/>
      <c r="C21" s="3"/>
      <c r="D21" s="60"/>
      <c r="E21" s="25"/>
      <c r="F21" s="60"/>
      <c r="G21" s="60"/>
      <c r="H21" s="60"/>
      <c r="I21" s="60"/>
      <c r="J21" s="23"/>
      <c r="K21" s="23"/>
      <c r="L21" s="61"/>
      <c r="M21" s="66"/>
      <c r="N21" s="66"/>
      <c r="O21" s="66"/>
      <c r="P21" s="66"/>
      <c r="Q21" s="59"/>
      <c r="R21" s="59"/>
      <c r="S21" s="60"/>
      <c r="T21" s="23"/>
      <c r="U21" s="60"/>
      <c r="V21" s="74">
        <f t="shared" si="1"/>
        <v>0</v>
      </c>
      <c r="W21" s="77"/>
      <c r="X21" s="66"/>
      <c r="Y21" s="83">
        <f t="shared" si="2"/>
        <v>0</v>
      </c>
    </row>
    <row r="22" spans="1:25" ht="15" customHeight="1">
      <c r="A22" s="21">
        <v>9</v>
      </c>
      <c r="B22" s="24"/>
      <c r="C22" s="3"/>
      <c r="D22" s="60"/>
      <c r="E22" s="25"/>
      <c r="F22" s="60"/>
      <c r="G22" s="60"/>
      <c r="H22" s="60"/>
      <c r="I22" s="60"/>
      <c r="J22" s="23"/>
      <c r="K22" s="23"/>
      <c r="L22" s="61"/>
      <c r="M22" s="66"/>
      <c r="N22" s="66"/>
      <c r="O22" s="66"/>
      <c r="P22" s="66"/>
      <c r="Q22" s="59"/>
      <c r="R22" s="59"/>
      <c r="S22" s="60"/>
      <c r="T22" s="23"/>
      <c r="U22" s="60"/>
      <c r="V22" s="74">
        <f t="shared" si="1"/>
        <v>0</v>
      </c>
      <c r="W22" s="77"/>
      <c r="X22" s="66"/>
      <c r="Y22" s="83">
        <f t="shared" si="2"/>
        <v>0</v>
      </c>
    </row>
    <row r="23" spans="1:25" ht="15" customHeight="1">
      <c r="A23" s="21">
        <v>10</v>
      </c>
      <c r="B23" s="24"/>
      <c r="C23" s="3"/>
      <c r="D23" s="60"/>
      <c r="E23" s="25"/>
      <c r="F23" s="60"/>
      <c r="G23" s="60"/>
      <c r="H23" s="60"/>
      <c r="I23" s="60"/>
      <c r="J23" s="76"/>
      <c r="K23" s="23"/>
      <c r="L23" s="61"/>
      <c r="M23" s="59"/>
      <c r="N23" s="59"/>
      <c r="O23" s="66"/>
      <c r="P23" s="66"/>
      <c r="Q23" s="59"/>
      <c r="R23" s="59"/>
      <c r="S23" s="60"/>
      <c r="T23" s="23"/>
      <c r="U23" s="60"/>
      <c r="V23" s="74">
        <f t="shared" si="1"/>
        <v>0</v>
      </c>
      <c r="W23" s="77"/>
      <c r="X23" s="66"/>
      <c r="Y23" s="83">
        <f t="shared" si="2"/>
        <v>0</v>
      </c>
    </row>
    <row r="24" spans="1:25" ht="15" customHeight="1">
      <c r="A24" s="21">
        <v>11</v>
      </c>
      <c r="B24" s="24"/>
      <c r="C24" s="3"/>
      <c r="D24" s="60"/>
      <c r="E24" s="25"/>
      <c r="F24" s="60"/>
      <c r="G24" s="60"/>
      <c r="H24" s="60"/>
      <c r="I24" s="60"/>
      <c r="J24" s="76"/>
      <c r="K24" s="23"/>
      <c r="L24" s="61"/>
      <c r="M24" s="66"/>
      <c r="N24" s="66"/>
      <c r="O24" s="66"/>
      <c r="P24" s="66"/>
      <c r="Q24" s="59"/>
      <c r="R24" s="59"/>
      <c r="S24" s="60"/>
      <c r="T24" s="23"/>
      <c r="U24" s="60"/>
      <c r="V24" s="74">
        <f t="shared" si="1"/>
        <v>0</v>
      </c>
      <c r="W24" s="77"/>
      <c r="X24" s="66"/>
      <c r="Y24" s="83">
        <f t="shared" si="2"/>
        <v>0</v>
      </c>
    </row>
    <row r="25" spans="1:25" ht="15" customHeight="1">
      <c r="A25" s="21">
        <v>12</v>
      </c>
      <c r="B25" s="24"/>
      <c r="C25" s="3"/>
      <c r="D25" s="60"/>
      <c r="E25" s="25"/>
      <c r="F25" s="60"/>
      <c r="G25" s="60"/>
      <c r="H25" s="60"/>
      <c r="I25" s="60"/>
      <c r="J25" s="76"/>
      <c r="K25" s="23"/>
      <c r="L25" s="76"/>
      <c r="M25" s="66"/>
      <c r="N25" s="66"/>
      <c r="O25" s="66"/>
      <c r="P25" s="66"/>
      <c r="Q25" s="59"/>
      <c r="R25" s="59"/>
      <c r="S25" s="60"/>
      <c r="T25" s="23"/>
      <c r="U25" s="60"/>
      <c r="V25" s="74">
        <f t="shared" si="1"/>
        <v>0</v>
      </c>
      <c r="W25" s="77"/>
      <c r="X25" s="66"/>
      <c r="Y25" s="83">
        <f t="shared" si="2"/>
        <v>0</v>
      </c>
    </row>
    <row r="26" spans="1:25" ht="15" customHeight="1">
      <c r="A26" s="21">
        <v>13</v>
      </c>
      <c r="B26" s="24"/>
      <c r="C26" s="3"/>
      <c r="D26" s="60"/>
      <c r="E26" s="25"/>
      <c r="F26" s="60"/>
      <c r="G26" s="60"/>
      <c r="H26" s="60"/>
      <c r="I26" s="60"/>
      <c r="J26" s="76"/>
      <c r="K26" s="23"/>
      <c r="L26" s="61"/>
      <c r="M26" s="66"/>
      <c r="N26" s="66"/>
      <c r="O26" s="66"/>
      <c r="P26" s="66"/>
      <c r="Q26" s="59"/>
      <c r="R26" s="59"/>
      <c r="S26" s="60"/>
      <c r="T26" s="23"/>
      <c r="U26" s="60"/>
      <c r="V26" s="74">
        <f t="shared" si="1"/>
        <v>0</v>
      </c>
      <c r="W26" s="77"/>
      <c r="X26" s="66"/>
      <c r="Y26" s="83">
        <f t="shared" si="2"/>
        <v>0</v>
      </c>
    </row>
    <row r="27" spans="1:25" ht="15" customHeight="1">
      <c r="A27" s="21">
        <v>14</v>
      </c>
      <c r="B27" s="23"/>
      <c r="C27" s="23"/>
      <c r="D27" s="23"/>
      <c r="E27" s="78"/>
      <c r="F27" s="23"/>
      <c r="G27" s="23"/>
      <c r="H27" s="23"/>
      <c r="I27" s="23"/>
      <c r="J27" s="23"/>
      <c r="K27" s="23"/>
      <c r="L27" s="61"/>
      <c r="M27" s="66"/>
      <c r="N27" s="66"/>
      <c r="O27" s="66"/>
      <c r="P27" s="66"/>
      <c r="Q27" s="59"/>
      <c r="R27" s="59"/>
      <c r="S27" s="23"/>
      <c r="T27" s="23"/>
      <c r="U27" s="23"/>
      <c r="V27" s="74">
        <f t="shared" si="1"/>
        <v>0</v>
      </c>
      <c r="W27" s="77"/>
      <c r="X27" s="66"/>
      <c r="Y27" s="83">
        <f t="shared" si="2"/>
        <v>0</v>
      </c>
    </row>
    <row r="28" spans="1:25" ht="15" customHeight="1">
      <c r="A28" s="21">
        <v>15</v>
      </c>
      <c r="B28" s="23"/>
      <c r="C28" s="23"/>
      <c r="D28" s="23"/>
      <c r="E28" s="78"/>
      <c r="F28" s="23"/>
      <c r="G28" s="23"/>
      <c r="H28" s="23"/>
      <c r="I28" s="23"/>
      <c r="J28" s="23"/>
      <c r="K28" s="23"/>
      <c r="L28" s="61"/>
      <c r="M28" s="66"/>
      <c r="N28" s="66"/>
      <c r="O28" s="66"/>
      <c r="P28" s="66"/>
      <c r="Q28" s="59"/>
      <c r="R28" s="59"/>
      <c r="S28" s="23"/>
      <c r="T28" s="23"/>
      <c r="U28" s="23"/>
      <c r="V28" s="74">
        <f>IF(OR(SUM(J28:R28)&gt;1,SUM(T28:U28)&gt;1),0,IF(S28=1,Y28,IF(S28=2,IF(T28=1,Y28*2/3,IF(AND(T28&lt;&gt;1,U28&lt;&gt;1),"chọn Người đứng đầu hoặc Thành viên",Y28*1/3)),IF(S28&gt;2,IF(T28=1,Y28*1/2,IF(AND(T28&lt;&gt;1,U28&lt;&gt;1),"chọn Người đứng đầu hoặc Thành viên",(Y28*1/2)/(S28-1))),0))))</f>
        <v>0</v>
      </c>
      <c r="W28" s="77"/>
      <c r="X28" s="66"/>
      <c r="Y28" s="83">
        <f t="shared" si="2"/>
        <v>0</v>
      </c>
    </row>
    <row r="29" spans="1:24" s="56" customFormat="1" ht="15" customHeight="1">
      <c r="A29" s="27"/>
      <c r="B29" s="28" t="s">
        <v>55</v>
      </c>
      <c r="C29" s="28"/>
      <c r="D29" s="28"/>
      <c r="E29" s="28"/>
      <c r="F29" s="28"/>
      <c r="G29" s="28"/>
      <c r="H29" s="28"/>
      <c r="I29" s="28"/>
      <c r="J29" s="28"/>
      <c r="K29" s="28"/>
      <c r="L29" s="19"/>
      <c r="M29" s="79"/>
      <c r="N29" s="79"/>
      <c r="O29" s="79"/>
      <c r="P29" s="79"/>
      <c r="Q29" s="62"/>
      <c r="R29" s="62"/>
      <c r="S29" s="28"/>
      <c r="T29" s="28"/>
      <c r="U29" s="28"/>
      <c r="V29" s="52">
        <f>SUM(V14:V28)</f>
        <v>200</v>
      </c>
      <c r="W29" s="52">
        <f>SUM(W14:W28)</f>
        <v>0</v>
      </c>
      <c r="X29" s="79"/>
    </row>
    <row r="30" spans="10:22" ht="15.75">
      <c r="J30" s="41"/>
      <c r="K30" s="41"/>
      <c r="L30" s="41"/>
      <c r="M30" s="41"/>
      <c r="N30" s="41"/>
      <c r="O30" s="41"/>
      <c r="P30" s="41"/>
      <c r="Q30" s="41"/>
      <c r="R30" s="41"/>
      <c r="S30" s="41"/>
      <c r="T30" s="41"/>
      <c r="U30" s="41"/>
      <c r="V30" s="41"/>
    </row>
    <row r="31" spans="1:22" ht="15.75">
      <c r="A31" s="43" t="s">
        <v>32</v>
      </c>
      <c r="B31" s="42"/>
      <c r="L31" s="41"/>
      <c r="M31" s="41"/>
      <c r="N31" s="41"/>
      <c r="O31" s="41"/>
      <c r="P31" s="41"/>
      <c r="Q31" s="41"/>
      <c r="R31" s="41"/>
      <c r="S31" s="41"/>
      <c r="T31" s="41"/>
      <c r="U31" s="41"/>
      <c r="V31" s="41"/>
    </row>
    <row r="32" spans="1:22" ht="15.75">
      <c r="A32" s="45"/>
      <c r="B32" s="44" t="s">
        <v>37</v>
      </c>
      <c r="L32" s="29"/>
      <c r="M32" s="29"/>
      <c r="N32" s="29"/>
      <c r="O32" s="29"/>
      <c r="P32" s="29"/>
      <c r="Q32" s="29"/>
      <c r="R32" s="29"/>
      <c r="S32" s="29"/>
      <c r="T32" s="29"/>
      <c r="U32" s="29"/>
      <c r="V32" s="29"/>
    </row>
    <row r="33" spans="1:22" ht="15.75">
      <c r="A33" s="45"/>
      <c r="B33" s="44" t="s">
        <v>49</v>
      </c>
      <c r="C33" s="30"/>
      <c r="D33" s="30"/>
      <c r="E33" s="30"/>
      <c r="F33" s="30"/>
      <c r="G33" s="30"/>
      <c r="H33" s="30"/>
      <c r="I33" s="30"/>
      <c r="J33" s="30"/>
      <c r="K33" s="30"/>
      <c r="L33" s="30"/>
      <c r="M33" s="29"/>
      <c r="N33" s="29"/>
      <c r="O33" s="29"/>
      <c r="P33" s="29"/>
      <c r="Q33" s="29"/>
      <c r="R33" s="29"/>
      <c r="S33" s="29"/>
      <c r="T33" s="29"/>
      <c r="U33" s="29"/>
      <c r="V33" s="29"/>
    </row>
    <row r="34" spans="1:22" ht="15.75">
      <c r="A34" s="45"/>
      <c r="B34" s="44" t="s">
        <v>95</v>
      </c>
      <c r="C34" s="30"/>
      <c r="D34" s="30"/>
      <c r="E34" s="30"/>
      <c r="F34" s="30"/>
      <c r="G34" s="30"/>
      <c r="H34" s="30"/>
      <c r="I34" s="30"/>
      <c r="J34" s="30"/>
      <c r="K34" s="30"/>
      <c r="L34" s="30"/>
      <c r="M34" s="29"/>
      <c r="N34" s="29"/>
      <c r="O34" s="29"/>
      <c r="P34" s="29"/>
      <c r="Q34" s="29"/>
      <c r="R34" s="29"/>
      <c r="S34" s="29"/>
      <c r="T34" s="29"/>
      <c r="U34" s="29"/>
      <c r="V34" s="29"/>
    </row>
    <row r="35" spans="1:22" ht="15.75">
      <c r="A35" s="45"/>
      <c r="B35" s="44" t="s">
        <v>124</v>
      </c>
      <c r="C35" s="30"/>
      <c r="D35" s="30"/>
      <c r="E35" s="30"/>
      <c r="F35" s="30"/>
      <c r="G35" s="30"/>
      <c r="H35" s="30"/>
      <c r="I35" s="30"/>
      <c r="J35" s="30"/>
      <c r="K35" s="30"/>
      <c r="L35" s="30"/>
      <c r="M35" s="29"/>
      <c r="N35" s="29"/>
      <c r="O35" s="29"/>
      <c r="P35" s="29"/>
      <c r="Q35" s="29"/>
      <c r="R35" s="29"/>
      <c r="S35" s="29"/>
      <c r="T35" s="29"/>
      <c r="U35" s="29"/>
      <c r="V35" s="29"/>
    </row>
    <row r="36" spans="1:22" ht="15.75">
      <c r="A36" s="45"/>
      <c r="B36" s="44" t="s">
        <v>92</v>
      </c>
      <c r="C36" s="30"/>
      <c r="D36" s="30"/>
      <c r="E36" s="30"/>
      <c r="F36" s="30"/>
      <c r="G36" s="30"/>
      <c r="H36" s="30"/>
      <c r="I36" s="30"/>
      <c r="J36" s="30"/>
      <c r="K36" s="30"/>
      <c r="L36" s="30"/>
      <c r="M36" s="29"/>
      <c r="N36" s="29"/>
      <c r="O36" s="29"/>
      <c r="P36" s="29"/>
      <c r="Q36" s="29"/>
      <c r="R36" s="29"/>
      <c r="S36" s="29"/>
      <c r="T36" s="29"/>
      <c r="U36" s="29"/>
      <c r="V36" s="29"/>
    </row>
    <row r="37" spans="1:22" ht="15.75">
      <c r="A37" s="45"/>
      <c r="B37" s="44" t="s">
        <v>120</v>
      </c>
      <c r="C37" s="30"/>
      <c r="D37" s="30"/>
      <c r="E37" s="30"/>
      <c r="F37" s="30"/>
      <c r="G37" s="30"/>
      <c r="H37" s="30"/>
      <c r="I37" s="30"/>
      <c r="J37" s="30"/>
      <c r="K37" s="30"/>
      <c r="L37" s="30"/>
      <c r="M37" s="29"/>
      <c r="N37" s="29"/>
      <c r="O37" s="29"/>
      <c r="P37" s="29"/>
      <c r="Q37" s="29"/>
      <c r="R37" s="29"/>
      <c r="S37" s="29"/>
      <c r="T37" s="29"/>
      <c r="U37" s="29"/>
      <c r="V37" s="29"/>
    </row>
    <row r="38" spans="1:22" ht="15.75">
      <c r="A38" s="45"/>
      <c r="B38" s="44" t="s">
        <v>94</v>
      </c>
      <c r="C38" s="30"/>
      <c r="D38" s="30"/>
      <c r="E38" s="30"/>
      <c r="F38" s="30"/>
      <c r="G38" s="30"/>
      <c r="H38" s="30"/>
      <c r="I38" s="30"/>
      <c r="J38" s="30"/>
      <c r="K38" s="30"/>
      <c r="L38" s="30"/>
      <c r="M38" s="29"/>
      <c r="N38" s="29"/>
      <c r="O38" s="29"/>
      <c r="P38" s="29"/>
      <c r="Q38" s="29"/>
      <c r="R38" s="29"/>
      <c r="S38" s="29"/>
      <c r="T38" s="29"/>
      <c r="U38" s="29"/>
      <c r="V38" s="29"/>
    </row>
    <row r="39" spans="1:22" ht="15.75">
      <c r="A39" s="45"/>
      <c r="B39" s="44" t="s">
        <v>60</v>
      </c>
      <c r="C39" s="30"/>
      <c r="D39" s="30"/>
      <c r="E39" s="30"/>
      <c r="F39" s="30"/>
      <c r="G39" s="30"/>
      <c r="H39" s="30"/>
      <c r="I39" s="30"/>
      <c r="J39" s="30"/>
      <c r="K39" s="30"/>
      <c r="L39" s="30"/>
      <c r="M39" s="29"/>
      <c r="N39" s="29"/>
      <c r="O39" s="29"/>
      <c r="P39" s="29"/>
      <c r="Q39" s="29"/>
      <c r="R39" s="29"/>
      <c r="S39" s="29"/>
      <c r="T39" s="29"/>
      <c r="U39" s="29"/>
      <c r="V39" s="29"/>
    </row>
  </sheetData>
  <sheetProtection password="C5F4" sheet="1" formatCells="0" formatColumns="0" formatRows="0"/>
  <protectedRanges>
    <protectedRange sqref="X14:X28" name="ghiChu"/>
    <protectedRange sqref="B14:U28" name="CongTrinh"/>
    <protectedRange sqref="B1:B3" name="donVi"/>
  </protectedRanges>
  <mergeCells count="25">
    <mergeCell ref="A10:A12"/>
    <mergeCell ref="B10:B12"/>
    <mergeCell ref="C10:C12"/>
    <mergeCell ref="D10:D12"/>
    <mergeCell ref="E10:E12"/>
    <mergeCell ref="T10:U10"/>
    <mergeCell ref="T11:T12"/>
    <mergeCell ref="V10:V12"/>
    <mergeCell ref="J10:J11"/>
    <mergeCell ref="K10:K11"/>
    <mergeCell ref="A4:W4"/>
    <mergeCell ref="A5:W5"/>
    <mergeCell ref="C6:D6"/>
    <mergeCell ref="C7:F7"/>
    <mergeCell ref="C8:F8"/>
    <mergeCell ref="W10:W12"/>
    <mergeCell ref="X10:X12"/>
    <mergeCell ref="S10:S12"/>
    <mergeCell ref="F10:F12"/>
    <mergeCell ref="G10:G12"/>
    <mergeCell ref="H10:H12"/>
    <mergeCell ref="I10:I12"/>
    <mergeCell ref="L10:L11"/>
    <mergeCell ref="M10:R10"/>
    <mergeCell ref="U11:U12"/>
  </mergeCells>
  <printOptions/>
  <pageMargins left="0.31" right="0.7" top="0.35" bottom="0.75" header="0.3" footer="0.3"/>
  <pageSetup horizontalDpi="600" verticalDpi="600" orientation="landscape" paperSize="9" r:id="rId1"/>
  <ignoredErrors>
    <ignoredError sqref="Y14:Y28" formulaRange="1"/>
  </ignoredErrors>
</worksheet>
</file>

<file path=xl/worksheets/sheet7.xml><?xml version="1.0" encoding="utf-8"?>
<worksheet xmlns="http://schemas.openxmlformats.org/spreadsheetml/2006/main" xmlns:r="http://schemas.openxmlformats.org/officeDocument/2006/relationships">
  <dimension ref="A1:I38"/>
  <sheetViews>
    <sheetView zoomScale="70" zoomScaleNormal="70" zoomScalePageLayoutView="0" workbookViewId="0" topLeftCell="A1">
      <pane ySplit="12" topLeftCell="A13" activePane="bottomLeft" state="frozen"/>
      <selection pane="topLeft" activeCell="A1" sqref="A1"/>
      <selection pane="bottomLeft" activeCell="K13" sqref="K13"/>
    </sheetView>
  </sheetViews>
  <sheetFormatPr defaultColWidth="9.140625" defaultRowHeight="15"/>
  <cols>
    <col min="1" max="1" width="9.140625" style="10" customWidth="1"/>
    <col min="2" max="2" width="30.7109375" style="10" customWidth="1"/>
    <col min="3" max="3" width="17.140625" style="10" customWidth="1"/>
    <col min="4" max="4" width="15.140625" style="10" customWidth="1"/>
    <col min="5" max="5" width="10.421875" style="10" customWidth="1"/>
    <col min="6" max="6" width="12.140625" style="10" customWidth="1"/>
    <col min="7" max="8" width="14.8515625" style="10" customWidth="1"/>
    <col min="9" max="9" width="13.8515625" style="10" customWidth="1"/>
    <col min="10" max="16384" width="9.140625" style="10" customWidth="1"/>
  </cols>
  <sheetData>
    <row r="1" spans="1:6" ht="15.75">
      <c r="A1" s="29" t="s">
        <v>0</v>
      </c>
      <c r="B1" s="30" t="str">
        <f>'Tổng hợp cá nhân'!C1</f>
        <v>Khoa …</v>
      </c>
      <c r="C1" s="30"/>
      <c r="D1" s="30"/>
      <c r="E1" s="30"/>
      <c r="F1" s="30"/>
    </row>
    <row r="2" spans="1:6" ht="15.75">
      <c r="A2" s="29" t="s">
        <v>1</v>
      </c>
      <c r="B2" s="30" t="str">
        <f>'Tổng hợp cá nhân'!C2</f>
        <v>Vật lý</v>
      </c>
      <c r="C2" s="30"/>
      <c r="D2" s="30"/>
      <c r="E2" s="30"/>
      <c r="F2" s="30"/>
    </row>
    <row r="3" spans="1:6" ht="15.75">
      <c r="A3" s="29"/>
      <c r="B3" s="30"/>
      <c r="C3" s="30"/>
      <c r="D3" s="30"/>
      <c r="E3" s="30"/>
      <c r="F3" s="30"/>
    </row>
    <row r="4" spans="1:9" ht="15.75">
      <c r="A4" s="118" t="s">
        <v>98</v>
      </c>
      <c r="B4" s="118"/>
      <c r="C4" s="118"/>
      <c r="D4" s="118"/>
      <c r="E4" s="118"/>
      <c r="F4" s="118"/>
      <c r="G4" s="118"/>
      <c r="H4" s="118"/>
      <c r="I4" s="118"/>
    </row>
    <row r="5" spans="1:9" ht="15">
      <c r="A5" s="121" t="s">
        <v>139</v>
      </c>
      <c r="B5" s="121"/>
      <c r="C5" s="121"/>
      <c r="D5" s="121"/>
      <c r="E5" s="121"/>
      <c r="F5" s="121"/>
      <c r="G5" s="121"/>
      <c r="H5" s="121"/>
      <c r="I5" s="121"/>
    </row>
    <row r="6" spans="1:4" ht="19.5" customHeight="1">
      <c r="A6" s="35"/>
      <c r="B6" s="39"/>
      <c r="C6" s="136"/>
      <c r="D6" s="136"/>
    </row>
    <row r="7" spans="1:6" ht="19.5" customHeight="1">
      <c r="A7" s="35"/>
      <c r="B7" s="36" t="s">
        <v>31</v>
      </c>
      <c r="C7" s="131" t="str">
        <f>'1.1 Đề cương'!C7:E7</f>
        <v>Nguyen Van A</v>
      </c>
      <c r="D7" s="131"/>
      <c r="E7" s="131"/>
      <c r="F7" s="131"/>
    </row>
    <row r="8" spans="1:6" ht="19.5" customHeight="1">
      <c r="A8" s="38"/>
      <c r="B8" s="80" t="s">
        <v>30</v>
      </c>
      <c r="C8" s="131">
        <f>'1.1 Đề cương'!C8:E8</f>
        <v>123456</v>
      </c>
      <c r="D8" s="131"/>
      <c r="E8" s="131"/>
      <c r="F8" s="131"/>
    </row>
    <row r="9" spans="1:6" ht="15.75">
      <c r="A9" s="38"/>
      <c r="B9" s="38"/>
      <c r="C9" s="38"/>
      <c r="D9" s="38"/>
      <c r="E9" s="38"/>
      <c r="F9" s="38"/>
    </row>
    <row r="10" spans="1:9" ht="57" customHeight="1">
      <c r="A10" s="119" t="s">
        <v>6</v>
      </c>
      <c r="B10" s="119" t="s">
        <v>99</v>
      </c>
      <c r="C10" s="119" t="s">
        <v>115</v>
      </c>
      <c r="D10" s="119" t="s">
        <v>13</v>
      </c>
      <c r="E10" s="19" t="s">
        <v>100</v>
      </c>
      <c r="F10" s="19" t="s">
        <v>101</v>
      </c>
      <c r="G10" s="119" t="s">
        <v>26</v>
      </c>
      <c r="H10" s="119" t="s">
        <v>54</v>
      </c>
      <c r="I10" s="119" t="s">
        <v>3</v>
      </c>
    </row>
    <row r="11" spans="1:9" ht="15">
      <c r="A11" s="120"/>
      <c r="B11" s="120"/>
      <c r="C11" s="120"/>
      <c r="D11" s="120"/>
      <c r="E11" s="19">
        <v>60</v>
      </c>
      <c r="F11" s="19">
        <v>60</v>
      </c>
      <c r="G11" s="120"/>
      <c r="H11" s="120"/>
      <c r="I11" s="120"/>
    </row>
    <row r="12" spans="1:9" ht="15">
      <c r="A12" s="67" t="s">
        <v>4</v>
      </c>
      <c r="B12" s="67" t="str">
        <f aca="true" t="shared" si="0" ref="B12:I12">CONCATENATE("(",IF(AND(VALUE(MID(A12,2,1))&lt;10,LEN(A12)&lt;4),VALUE(MID(A12,2,1))+1,VALUE(MID(A12,2,2))+1),")")</f>
        <v>(2)</v>
      </c>
      <c r="C12" s="67" t="str">
        <f t="shared" si="0"/>
        <v>(3)</v>
      </c>
      <c r="D12" s="67" t="str">
        <f t="shared" si="0"/>
        <v>(4)</v>
      </c>
      <c r="E12" s="67" t="str">
        <f t="shared" si="0"/>
        <v>(5)</v>
      </c>
      <c r="F12" s="67" t="str">
        <f t="shared" si="0"/>
        <v>(6)</v>
      </c>
      <c r="G12" s="67" t="str">
        <f t="shared" si="0"/>
        <v>(7)</v>
      </c>
      <c r="H12" s="67" t="str">
        <f t="shared" si="0"/>
        <v>(8)</v>
      </c>
      <c r="I12" s="67" t="str">
        <f t="shared" si="0"/>
        <v>(9)</v>
      </c>
    </row>
    <row r="13" spans="1:9" ht="57.75" customHeight="1">
      <c r="A13" s="21">
        <v>1</v>
      </c>
      <c r="B13" s="24" t="s">
        <v>171</v>
      </c>
      <c r="C13" s="3" t="s">
        <v>153</v>
      </c>
      <c r="D13" s="25" t="s">
        <v>172</v>
      </c>
      <c r="E13" s="23">
        <v>1</v>
      </c>
      <c r="F13" s="23"/>
      <c r="G13" s="74">
        <f>IF(SUM(E13:F13)&gt;1,0,E13*E$11+F13*F$11)</f>
        <v>60</v>
      </c>
      <c r="H13" s="81"/>
      <c r="I13" s="82" t="s">
        <v>161</v>
      </c>
    </row>
    <row r="14" spans="1:9" ht="15">
      <c r="A14" s="21">
        <v>2</v>
      </c>
      <c r="B14" s="24"/>
      <c r="C14" s="3"/>
      <c r="D14" s="25"/>
      <c r="E14" s="23"/>
      <c r="F14" s="23"/>
      <c r="G14" s="74">
        <f aca="true" t="shared" si="1" ref="G14:G27">IF(SUM(E14:F14)&gt;1,0,E14*E$11+F14*F$11)</f>
        <v>0</v>
      </c>
      <c r="H14" s="81"/>
      <c r="I14" s="54"/>
    </row>
    <row r="15" spans="1:9" ht="15">
      <c r="A15" s="21">
        <v>3</v>
      </c>
      <c r="B15" s="24"/>
      <c r="C15" s="3"/>
      <c r="D15" s="25"/>
      <c r="E15" s="23"/>
      <c r="F15" s="23"/>
      <c r="G15" s="74">
        <f t="shared" si="1"/>
        <v>0</v>
      </c>
      <c r="H15" s="81"/>
      <c r="I15" s="54"/>
    </row>
    <row r="16" spans="1:9" ht="15">
      <c r="A16" s="21">
        <v>4</v>
      </c>
      <c r="B16" s="24"/>
      <c r="C16" s="3"/>
      <c r="D16" s="25"/>
      <c r="E16" s="23"/>
      <c r="F16" s="23"/>
      <c r="G16" s="74">
        <f t="shared" si="1"/>
        <v>0</v>
      </c>
      <c r="H16" s="81"/>
      <c r="I16" s="54"/>
    </row>
    <row r="17" spans="1:9" ht="15">
      <c r="A17" s="21">
        <v>5</v>
      </c>
      <c r="B17" s="24"/>
      <c r="C17" s="3"/>
      <c r="D17" s="25"/>
      <c r="E17" s="23"/>
      <c r="F17" s="23"/>
      <c r="G17" s="74">
        <f t="shared" si="1"/>
        <v>0</v>
      </c>
      <c r="H17" s="81"/>
      <c r="I17" s="54"/>
    </row>
    <row r="18" spans="1:9" ht="15">
      <c r="A18" s="21">
        <v>6</v>
      </c>
      <c r="B18" s="23"/>
      <c r="C18" s="23"/>
      <c r="D18" s="23"/>
      <c r="E18" s="23"/>
      <c r="F18" s="23"/>
      <c r="G18" s="74">
        <f t="shared" si="1"/>
        <v>0</v>
      </c>
      <c r="H18" s="81"/>
      <c r="I18" s="54"/>
    </row>
    <row r="19" spans="1:9" ht="15">
      <c r="A19" s="21">
        <v>7</v>
      </c>
      <c r="B19" s="23"/>
      <c r="C19" s="23"/>
      <c r="D19" s="23"/>
      <c r="E19" s="23"/>
      <c r="F19" s="23"/>
      <c r="G19" s="74">
        <f t="shared" si="1"/>
        <v>0</v>
      </c>
      <c r="H19" s="81"/>
      <c r="I19" s="54"/>
    </row>
    <row r="20" spans="1:9" ht="15">
      <c r="A20" s="21">
        <v>8</v>
      </c>
      <c r="B20" s="23"/>
      <c r="C20" s="23"/>
      <c r="D20" s="23"/>
      <c r="E20" s="23"/>
      <c r="F20" s="23"/>
      <c r="G20" s="74">
        <f t="shared" si="1"/>
        <v>0</v>
      </c>
      <c r="H20" s="81"/>
      <c r="I20" s="54"/>
    </row>
    <row r="21" spans="1:9" ht="15">
      <c r="A21" s="21">
        <v>9</v>
      </c>
      <c r="B21" s="23"/>
      <c r="C21" s="23"/>
      <c r="D21" s="23"/>
      <c r="E21" s="23"/>
      <c r="F21" s="23"/>
      <c r="G21" s="74">
        <f t="shared" si="1"/>
        <v>0</v>
      </c>
      <c r="H21" s="81"/>
      <c r="I21" s="54"/>
    </row>
    <row r="22" spans="1:9" ht="15">
      <c r="A22" s="21">
        <v>10</v>
      </c>
      <c r="B22" s="23"/>
      <c r="C22" s="23"/>
      <c r="D22" s="23"/>
      <c r="E22" s="23"/>
      <c r="F22" s="23"/>
      <c r="G22" s="74">
        <f t="shared" si="1"/>
        <v>0</v>
      </c>
      <c r="H22" s="81"/>
      <c r="I22" s="54"/>
    </row>
    <row r="23" spans="1:9" ht="15">
      <c r="A23" s="21">
        <v>11</v>
      </c>
      <c r="B23" s="23"/>
      <c r="C23" s="23"/>
      <c r="D23" s="23"/>
      <c r="E23" s="23"/>
      <c r="F23" s="23"/>
      <c r="G23" s="74">
        <f t="shared" si="1"/>
        <v>0</v>
      </c>
      <c r="H23" s="81"/>
      <c r="I23" s="54"/>
    </row>
    <row r="24" spans="1:9" ht="15">
      <c r="A24" s="21">
        <v>12</v>
      </c>
      <c r="B24" s="23"/>
      <c r="C24" s="23"/>
      <c r="D24" s="23"/>
      <c r="E24" s="23"/>
      <c r="F24" s="23"/>
      <c r="G24" s="74">
        <f t="shared" si="1"/>
        <v>0</v>
      </c>
      <c r="H24" s="81"/>
      <c r="I24" s="54"/>
    </row>
    <row r="25" spans="1:9" ht="15">
      <c r="A25" s="21">
        <v>13</v>
      </c>
      <c r="B25" s="23"/>
      <c r="C25" s="23"/>
      <c r="D25" s="23"/>
      <c r="E25" s="23"/>
      <c r="F25" s="23"/>
      <c r="G25" s="74">
        <f t="shared" si="1"/>
        <v>0</v>
      </c>
      <c r="H25" s="81"/>
      <c r="I25" s="54"/>
    </row>
    <row r="26" spans="1:9" ht="15">
      <c r="A26" s="21">
        <v>14</v>
      </c>
      <c r="B26" s="23"/>
      <c r="C26" s="23"/>
      <c r="D26" s="23"/>
      <c r="E26" s="23"/>
      <c r="F26" s="23"/>
      <c r="G26" s="74">
        <f t="shared" si="1"/>
        <v>0</v>
      </c>
      <c r="H26" s="81"/>
      <c r="I26" s="54"/>
    </row>
    <row r="27" spans="1:9" ht="15">
      <c r="A27" s="21">
        <v>15</v>
      </c>
      <c r="B27" s="23"/>
      <c r="C27" s="23"/>
      <c r="D27" s="61"/>
      <c r="E27" s="61"/>
      <c r="F27" s="61"/>
      <c r="G27" s="74">
        <f t="shared" si="1"/>
        <v>0</v>
      </c>
      <c r="H27" s="81"/>
      <c r="I27" s="54"/>
    </row>
    <row r="28" spans="1:9" s="56" customFormat="1" ht="14.25">
      <c r="A28" s="27"/>
      <c r="B28" s="28" t="s">
        <v>55</v>
      </c>
      <c r="C28" s="28"/>
      <c r="D28" s="19"/>
      <c r="E28" s="19"/>
      <c r="F28" s="19"/>
      <c r="G28" s="52">
        <f>SUM(G13:G27)</f>
        <v>60</v>
      </c>
      <c r="H28" s="52">
        <f>SUM(H13:H27)</f>
        <v>0</v>
      </c>
      <c r="I28" s="55"/>
    </row>
    <row r="29" spans="7:9" ht="15.75">
      <c r="G29" s="38"/>
      <c r="H29" s="38"/>
      <c r="I29" s="70"/>
    </row>
    <row r="30" spans="1:2" ht="15.75">
      <c r="A30" s="17" t="s">
        <v>32</v>
      </c>
      <c r="B30" s="42"/>
    </row>
    <row r="31" spans="1:2" ht="15.75">
      <c r="A31" s="45"/>
      <c r="B31" s="44" t="s">
        <v>35</v>
      </c>
    </row>
    <row r="32" spans="1:2" ht="15.75">
      <c r="A32" s="45"/>
      <c r="B32" s="44" t="s">
        <v>95</v>
      </c>
    </row>
    <row r="33" spans="1:2" ht="15.75">
      <c r="A33" s="45"/>
      <c r="B33" s="44" t="s">
        <v>122</v>
      </c>
    </row>
    <row r="34" spans="1:2" ht="15.75">
      <c r="A34" s="45"/>
      <c r="B34" s="44" t="s">
        <v>102</v>
      </c>
    </row>
    <row r="35" spans="1:2" ht="15.75">
      <c r="A35" s="45"/>
      <c r="B35" s="44" t="s">
        <v>60</v>
      </c>
    </row>
    <row r="36" spans="1:2" ht="15.75">
      <c r="A36" s="45"/>
      <c r="B36" s="44"/>
    </row>
    <row r="37" spans="1:2" ht="15.75">
      <c r="A37" s="45"/>
      <c r="B37" s="44"/>
    </row>
    <row r="38" spans="1:2" ht="15.75">
      <c r="A38" s="45"/>
      <c r="B38" s="44"/>
    </row>
  </sheetData>
  <sheetProtection sheet="1" formatCells="0" formatColumns="0" formatRows="0"/>
  <protectedRanges>
    <protectedRange sqref="I13:I27" name="GhiChu"/>
    <protectedRange sqref="B13:F27" name="CongTrinh"/>
    <protectedRange sqref="B1:B3" name="donVi"/>
  </protectedRanges>
  <mergeCells count="12">
    <mergeCell ref="D10:D11"/>
    <mergeCell ref="C10:C11"/>
    <mergeCell ref="C6:D6"/>
    <mergeCell ref="A4:I4"/>
    <mergeCell ref="A5:I5"/>
    <mergeCell ref="C7:F7"/>
    <mergeCell ref="C8:F8"/>
    <mergeCell ref="B10:B11"/>
    <mergeCell ref="A10:A11"/>
    <mergeCell ref="G10:G11"/>
    <mergeCell ref="H10:H11"/>
    <mergeCell ref="I10:I11"/>
  </mergeCells>
  <printOptions/>
  <pageMargins left="0.7" right="0.16" top="0.38" bottom="0.2"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38"/>
  <sheetViews>
    <sheetView tabSelected="1" zoomScale="70" zoomScaleNormal="70" zoomScalePageLayoutView="0" workbookViewId="0" topLeftCell="C1">
      <pane ySplit="13" topLeftCell="A14" activePane="bottomLeft" state="frozen"/>
      <selection pane="topLeft" activeCell="A1" sqref="A1"/>
      <selection pane="bottomLeft" activeCell="L14" sqref="L14"/>
    </sheetView>
  </sheetViews>
  <sheetFormatPr defaultColWidth="9.140625" defaultRowHeight="15"/>
  <cols>
    <col min="1" max="1" width="10.00390625" style="10" customWidth="1"/>
    <col min="2" max="2" width="25.140625" style="10" customWidth="1"/>
    <col min="3" max="3" width="21.00390625" style="10" customWidth="1"/>
    <col min="4" max="4" width="13.00390625" style="10" customWidth="1"/>
    <col min="5" max="5" width="17.140625" style="10" customWidth="1"/>
    <col min="6" max="6" width="15.8515625" style="10" customWidth="1"/>
    <col min="7" max="7" width="11.00390625" style="10" customWidth="1"/>
    <col min="8" max="8" width="10.140625" style="10" customWidth="1"/>
    <col min="9" max="9" width="12.00390625" style="10" customWidth="1"/>
    <col min="10" max="10" width="13.8515625" style="10" customWidth="1"/>
    <col min="11" max="11" width="12.421875" style="10" customWidth="1"/>
    <col min="12" max="12" width="9.421875" style="10" customWidth="1"/>
    <col min="13" max="13" width="10.140625" style="10" customWidth="1"/>
    <col min="14" max="14" width="10.7109375" style="10" customWidth="1"/>
    <col min="15" max="15" width="11.57421875" style="10" customWidth="1"/>
    <col min="16" max="16" width="13.8515625" style="10" customWidth="1"/>
    <col min="17" max="16384" width="9.140625" style="10" customWidth="1"/>
  </cols>
  <sheetData>
    <row r="1" spans="1:6" ht="15.75">
      <c r="A1" s="29" t="s">
        <v>0</v>
      </c>
      <c r="B1" s="30" t="str">
        <f>'Tổng hợp cá nhân'!C1</f>
        <v>Khoa …</v>
      </c>
      <c r="C1" s="30"/>
      <c r="D1" s="30"/>
      <c r="E1" s="30"/>
      <c r="F1" s="31"/>
    </row>
    <row r="2" spans="1:6" ht="15.75">
      <c r="A2" s="29" t="s">
        <v>1</v>
      </c>
      <c r="B2" s="30" t="str">
        <f>'Tổng hợp cá nhân'!C2</f>
        <v>Vật lý</v>
      </c>
      <c r="C2" s="30"/>
      <c r="D2" s="30"/>
      <c r="E2" s="30"/>
      <c r="F2" s="30"/>
    </row>
    <row r="3" spans="1:6" ht="15.75">
      <c r="A3" s="29"/>
      <c r="B3" s="30"/>
      <c r="C3" s="30"/>
      <c r="D3" s="30"/>
      <c r="E3" s="30"/>
      <c r="F3" s="30"/>
    </row>
    <row r="4" spans="1:16" ht="15.75">
      <c r="A4" s="118" t="s">
        <v>103</v>
      </c>
      <c r="B4" s="118"/>
      <c r="C4" s="118"/>
      <c r="D4" s="118"/>
      <c r="E4" s="118"/>
      <c r="F4" s="118"/>
      <c r="G4" s="118"/>
      <c r="H4" s="118"/>
      <c r="I4" s="118"/>
      <c r="J4" s="118"/>
      <c r="K4" s="118"/>
      <c r="L4" s="118"/>
      <c r="M4" s="118"/>
      <c r="N4" s="118"/>
      <c r="O4" s="118"/>
      <c r="P4" s="118"/>
    </row>
    <row r="5" spans="1:16" ht="15">
      <c r="A5" s="121" t="s">
        <v>139</v>
      </c>
      <c r="B5" s="121"/>
      <c r="C5" s="121"/>
      <c r="D5" s="121"/>
      <c r="E5" s="121"/>
      <c r="F5" s="121"/>
      <c r="G5" s="121"/>
      <c r="H5" s="121"/>
      <c r="I5" s="121"/>
      <c r="J5" s="121"/>
      <c r="K5" s="121"/>
      <c r="L5" s="121"/>
      <c r="M5" s="121"/>
      <c r="N5" s="121"/>
      <c r="O5" s="121"/>
      <c r="P5" s="121"/>
    </row>
    <row r="6" spans="1:6" ht="19.5" customHeight="1">
      <c r="A6" s="35"/>
      <c r="B6" s="39"/>
      <c r="C6" s="130"/>
      <c r="D6" s="130"/>
      <c r="F6" s="37"/>
    </row>
    <row r="7" spans="1:6" ht="19.5" customHeight="1">
      <c r="A7" s="35"/>
      <c r="B7" s="36" t="s">
        <v>31</v>
      </c>
      <c r="C7" s="131" t="str">
        <f>'1.1 Đề cương'!C7:E7</f>
        <v>Nguyen Van A</v>
      </c>
      <c r="D7" s="131"/>
      <c r="E7" s="131"/>
      <c r="F7" s="37"/>
    </row>
    <row r="8" spans="1:6" ht="19.5" customHeight="1">
      <c r="A8" s="38"/>
      <c r="B8" s="39" t="s">
        <v>30</v>
      </c>
      <c r="C8" s="130">
        <f>'1.1 Đề cương'!C8:E8</f>
        <v>123456</v>
      </c>
      <c r="D8" s="130"/>
      <c r="F8" s="38"/>
    </row>
    <row r="9" spans="1:6" ht="15.75">
      <c r="A9" s="38"/>
      <c r="B9" s="38"/>
      <c r="C9" s="38"/>
      <c r="D9" s="38"/>
      <c r="E9" s="38"/>
      <c r="F9" s="38"/>
    </row>
    <row r="10" spans="1:16" ht="15">
      <c r="A10" s="119" t="s">
        <v>6</v>
      </c>
      <c r="B10" s="119" t="s">
        <v>104</v>
      </c>
      <c r="C10" s="119" t="s">
        <v>116</v>
      </c>
      <c r="D10" s="119" t="s">
        <v>105</v>
      </c>
      <c r="E10" s="132" t="s">
        <v>23</v>
      </c>
      <c r="F10" s="133"/>
      <c r="G10" s="119" t="s">
        <v>106</v>
      </c>
      <c r="H10" s="119" t="s">
        <v>42</v>
      </c>
      <c r="I10" s="119" t="s">
        <v>43</v>
      </c>
      <c r="J10" s="119" t="s">
        <v>44</v>
      </c>
      <c r="K10" s="119" t="s">
        <v>9</v>
      </c>
      <c r="L10" s="125" t="s">
        <v>93</v>
      </c>
      <c r="M10" s="126"/>
      <c r="N10" s="119" t="s">
        <v>26</v>
      </c>
      <c r="O10" s="119" t="s">
        <v>54</v>
      </c>
      <c r="P10" s="119" t="s">
        <v>3</v>
      </c>
    </row>
    <row r="11" spans="1:16" ht="28.5">
      <c r="A11" s="122"/>
      <c r="B11" s="122"/>
      <c r="C11" s="122"/>
      <c r="D11" s="122"/>
      <c r="E11" s="19" t="s">
        <v>87</v>
      </c>
      <c r="F11" s="19" t="s">
        <v>107</v>
      </c>
      <c r="G11" s="120"/>
      <c r="H11" s="120"/>
      <c r="I11" s="120"/>
      <c r="J11" s="120"/>
      <c r="K11" s="122"/>
      <c r="L11" s="119" t="s">
        <v>108</v>
      </c>
      <c r="M11" s="119" t="s">
        <v>109</v>
      </c>
      <c r="N11" s="122"/>
      <c r="O11" s="122"/>
      <c r="P11" s="122"/>
    </row>
    <row r="12" spans="1:16" ht="15">
      <c r="A12" s="120"/>
      <c r="B12" s="120"/>
      <c r="C12" s="120"/>
      <c r="D12" s="120"/>
      <c r="E12" s="19">
        <v>100</v>
      </c>
      <c r="F12" s="19">
        <v>150</v>
      </c>
      <c r="G12" s="19">
        <v>1200</v>
      </c>
      <c r="H12" s="19">
        <v>900</v>
      </c>
      <c r="I12" s="19">
        <v>600</v>
      </c>
      <c r="J12" s="19">
        <v>400</v>
      </c>
      <c r="K12" s="120"/>
      <c r="L12" s="120"/>
      <c r="M12" s="120"/>
      <c r="N12" s="120"/>
      <c r="O12" s="120"/>
      <c r="P12" s="120"/>
    </row>
    <row r="13" spans="1:19" ht="15">
      <c r="A13" s="20" t="s">
        <v>4</v>
      </c>
      <c r="B13" s="20" t="str">
        <f>CONCATENATE("(",IF(AND(VALUE(MID(A13,2,1))&lt;10,LEN(A13)&lt;4),VALUE(MID(A13,2,1))+1,VALUE(MID(A13,2,2))+1),")")</f>
        <v>(2)</v>
      </c>
      <c r="C13" s="20" t="str">
        <f aca="true" t="shared" si="0" ref="C13:J13">CONCATENATE("(",IF(AND(VALUE(MID(B13,2,1))&lt;10,LEN(B13)&lt;4),VALUE(MID(B13,2,1))+1,VALUE(MID(B13,2,2))+1),")")</f>
        <v>(3)</v>
      </c>
      <c r="D13" s="20" t="str">
        <f t="shared" si="0"/>
        <v>(4)</v>
      </c>
      <c r="E13" s="20" t="str">
        <f t="shared" si="0"/>
        <v>(5)</v>
      </c>
      <c r="F13" s="20" t="str">
        <f t="shared" si="0"/>
        <v>(6)</v>
      </c>
      <c r="G13" s="20" t="str">
        <f t="shared" si="0"/>
        <v>(7)</v>
      </c>
      <c r="H13" s="20" t="str">
        <f t="shared" si="0"/>
        <v>(8)</v>
      </c>
      <c r="I13" s="20" t="str">
        <f t="shared" si="0"/>
        <v>(9)</v>
      </c>
      <c r="J13" s="20" t="str">
        <f t="shared" si="0"/>
        <v>(10)</v>
      </c>
      <c r="K13" s="20" t="str">
        <f aca="true" t="shared" si="1" ref="K13:P13">CONCATENATE("(",IF(AND(VALUE(MID(J13,2,1))&lt;10,LEN(J13)&lt;4),VALUE(MID(J13,2,1))+1,VALUE(MID(J13,2,2))+1),")")</f>
        <v>(11)</v>
      </c>
      <c r="L13" s="20" t="str">
        <f t="shared" si="1"/>
        <v>(12)</v>
      </c>
      <c r="M13" s="20" t="str">
        <f t="shared" si="1"/>
        <v>(13)</v>
      </c>
      <c r="N13" s="20" t="str">
        <f t="shared" si="1"/>
        <v>(14)</v>
      </c>
      <c r="O13" s="20" t="str">
        <f t="shared" si="1"/>
        <v>(15)</v>
      </c>
      <c r="P13" s="20" t="str">
        <f t="shared" si="1"/>
        <v>(16)</v>
      </c>
      <c r="Q13" s="99" t="s">
        <v>176</v>
      </c>
      <c r="R13" s="99" t="s">
        <v>175</v>
      </c>
      <c r="S13" s="99" t="s">
        <v>174</v>
      </c>
    </row>
    <row r="14" spans="1:19" ht="43.5" customHeight="1">
      <c r="A14" s="21">
        <v>1</v>
      </c>
      <c r="B14" s="24" t="s">
        <v>173</v>
      </c>
      <c r="C14" s="3" t="s">
        <v>155</v>
      </c>
      <c r="D14" s="25" t="s">
        <v>157</v>
      </c>
      <c r="E14" s="84">
        <v>1</v>
      </c>
      <c r="F14" s="23"/>
      <c r="G14" s="66"/>
      <c r="H14" s="66"/>
      <c r="I14" s="66"/>
      <c r="J14" s="66"/>
      <c r="K14" s="66">
        <v>2</v>
      </c>
      <c r="L14" s="59">
        <v>1</v>
      </c>
      <c r="M14" s="59"/>
      <c r="N14" s="98">
        <f>IF(OR(SUM(E14:J14)&gt;1,SUM(L14:M14)&gt;1),0,IF(K14=1,S14,IF(K14&lt;1,0,IF(AND(K14&gt;1,ISNUMBER(K14)),R14,0))))</f>
        <v>80</v>
      </c>
      <c r="O14" s="49"/>
      <c r="P14" s="71" t="s">
        <v>161</v>
      </c>
      <c r="Q14" s="83">
        <f>IF(M14=1,IF(E14=1,20,IF(F14=1,50,IF(G14=1,300,IF(H14=1,270,IF(I14=1,200,IF(J14=1,120,0)))))),0)</f>
        <v>0</v>
      </c>
      <c r="R14" s="83">
        <f>IF(L14=1,IF(E14=1,80,IF(F14=1,100,IF(G14=1,900,IF(H14,630,IF(I14=1,400,IF(J14=1,280,0)))))),Q14)</f>
        <v>80</v>
      </c>
      <c r="S14" s="83">
        <f>IF(E14=1,E$12*E14,IF(F14=1,F$12*F14,IF(G14=1,G14*G$12,IF(H14=1,H14*H$12,IF(I14=1,I$12*I14,IF(J14=1,J14*J$12,0))))))</f>
        <v>100</v>
      </c>
    </row>
    <row r="15" spans="1:19" ht="15" customHeight="1">
      <c r="A15" s="21">
        <v>2</v>
      </c>
      <c r="B15" s="24"/>
      <c r="C15" s="3"/>
      <c r="D15" s="25"/>
      <c r="E15" s="84"/>
      <c r="F15" s="84"/>
      <c r="G15" s="66"/>
      <c r="H15" s="66"/>
      <c r="I15" s="66"/>
      <c r="J15" s="66"/>
      <c r="K15" s="66"/>
      <c r="L15" s="59"/>
      <c r="M15" s="59"/>
      <c r="N15" s="98">
        <f aca="true" t="shared" si="2" ref="N15:N28">IF(OR(SUM(E15:J15)&gt;1,SUM(L15:M15)&gt;1),0,IF(K15=1,S15,IF(K15&lt;1,0,IF(AND(K15&gt;1,ISNUMBER(K15)),R15,0))))</f>
        <v>0</v>
      </c>
      <c r="O15" s="49"/>
      <c r="P15" s="54"/>
      <c r="Q15" s="83">
        <f aca="true" t="shared" si="3" ref="Q15:Q28">IF(M15=1,IF(E15=1,20,IF(F15=1,50,IF(G15=1,300,IF(H15=1,270,IF(I15=1,200,IF(J15=1,120,0)))))),0)</f>
        <v>0</v>
      </c>
      <c r="R15" s="83">
        <f aca="true" t="shared" si="4" ref="R15:R28">IF(L15=1,IF(E15=1,80,IF(F15=1,100,IF(G15=1,900,IF(H15,630,IF(I15=1,400,IF(J15=1,280,0)))))),Q15)</f>
        <v>0</v>
      </c>
      <c r="S15" s="83">
        <f aca="true" t="shared" si="5" ref="S15:S28">IF(E15=1,E$12*E15,IF(F15=1,F$12*F15,IF(G15=1,G15*G$12,IF(H15=1,H15*H$12,IF(I15=1,I$12*I15,IF(J15=1,J15*J$12,0))))))</f>
        <v>0</v>
      </c>
    </row>
    <row r="16" spans="1:19" ht="15" customHeight="1">
      <c r="A16" s="21">
        <v>3</v>
      </c>
      <c r="B16" s="24"/>
      <c r="C16" s="3"/>
      <c r="D16" s="25"/>
      <c r="E16" s="84"/>
      <c r="F16" s="23"/>
      <c r="G16" s="84"/>
      <c r="H16" s="66"/>
      <c r="I16" s="66"/>
      <c r="J16" s="66"/>
      <c r="K16" s="66"/>
      <c r="L16" s="59"/>
      <c r="M16" s="59"/>
      <c r="N16" s="98">
        <f t="shared" si="2"/>
        <v>0</v>
      </c>
      <c r="O16" s="49"/>
      <c r="P16" s="54"/>
      <c r="Q16" s="83">
        <f t="shared" si="3"/>
        <v>0</v>
      </c>
      <c r="R16" s="83">
        <f t="shared" si="4"/>
        <v>0</v>
      </c>
      <c r="S16" s="83">
        <f t="shared" si="5"/>
        <v>0</v>
      </c>
    </row>
    <row r="17" spans="1:19" ht="15" customHeight="1">
      <c r="A17" s="21">
        <v>4</v>
      </c>
      <c r="B17" s="24"/>
      <c r="C17" s="3"/>
      <c r="D17" s="25"/>
      <c r="E17" s="84"/>
      <c r="F17" s="23"/>
      <c r="G17" s="66"/>
      <c r="H17" s="84"/>
      <c r="I17" s="66"/>
      <c r="J17" s="66"/>
      <c r="K17" s="66"/>
      <c r="L17" s="59"/>
      <c r="M17" s="59"/>
      <c r="N17" s="98">
        <f t="shared" si="2"/>
        <v>0</v>
      </c>
      <c r="O17" s="49"/>
      <c r="P17" s="54"/>
      <c r="Q17" s="83">
        <f t="shared" si="3"/>
        <v>0</v>
      </c>
      <c r="R17" s="83">
        <f t="shared" si="4"/>
        <v>0</v>
      </c>
      <c r="S17" s="83">
        <f t="shared" si="5"/>
        <v>0</v>
      </c>
    </row>
    <row r="18" spans="1:19" ht="15" customHeight="1">
      <c r="A18" s="21">
        <v>5</v>
      </c>
      <c r="B18" s="24"/>
      <c r="C18" s="3"/>
      <c r="D18" s="25"/>
      <c r="E18" s="84"/>
      <c r="F18" s="23"/>
      <c r="G18" s="66"/>
      <c r="H18" s="66"/>
      <c r="I18" s="84"/>
      <c r="J18" s="66"/>
      <c r="K18" s="66"/>
      <c r="L18" s="59"/>
      <c r="M18" s="59"/>
      <c r="N18" s="98">
        <f t="shared" si="2"/>
        <v>0</v>
      </c>
      <c r="O18" s="49"/>
      <c r="P18" s="54"/>
      <c r="Q18" s="83">
        <f t="shared" si="3"/>
        <v>0</v>
      </c>
      <c r="R18" s="83">
        <f t="shared" si="4"/>
        <v>0</v>
      </c>
      <c r="S18" s="83">
        <f t="shared" si="5"/>
        <v>0</v>
      </c>
    </row>
    <row r="19" spans="1:19" ht="15" customHeight="1">
      <c r="A19" s="21">
        <v>6</v>
      </c>
      <c r="B19" s="24"/>
      <c r="C19" s="3"/>
      <c r="D19" s="25"/>
      <c r="E19" s="84"/>
      <c r="F19" s="23"/>
      <c r="G19" s="66"/>
      <c r="H19" s="66"/>
      <c r="I19" s="66"/>
      <c r="J19" s="84"/>
      <c r="K19" s="84"/>
      <c r="L19" s="59"/>
      <c r="M19" s="59"/>
      <c r="N19" s="98">
        <f t="shared" si="2"/>
        <v>0</v>
      </c>
      <c r="O19" s="49"/>
      <c r="P19" s="54"/>
      <c r="Q19" s="83">
        <f t="shared" si="3"/>
        <v>0</v>
      </c>
      <c r="R19" s="83">
        <f t="shared" si="4"/>
        <v>0</v>
      </c>
      <c r="S19" s="83">
        <f t="shared" si="5"/>
        <v>0</v>
      </c>
    </row>
    <row r="20" spans="1:19" ht="15" customHeight="1">
      <c r="A20" s="21">
        <v>7</v>
      </c>
      <c r="B20" s="24"/>
      <c r="C20" s="3"/>
      <c r="D20" s="25"/>
      <c r="E20" s="84"/>
      <c r="F20" s="23"/>
      <c r="G20" s="66"/>
      <c r="H20" s="66"/>
      <c r="I20" s="84"/>
      <c r="J20" s="66"/>
      <c r="K20" s="66"/>
      <c r="L20" s="59"/>
      <c r="M20" s="59"/>
      <c r="N20" s="98">
        <f t="shared" si="2"/>
        <v>0</v>
      </c>
      <c r="O20" s="49"/>
      <c r="P20" s="54"/>
      <c r="Q20" s="83">
        <f t="shared" si="3"/>
        <v>0</v>
      </c>
      <c r="R20" s="83">
        <f t="shared" si="4"/>
        <v>0</v>
      </c>
      <c r="S20" s="83">
        <f t="shared" si="5"/>
        <v>0</v>
      </c>
    </row>
    <row r="21" spans="1:19" ht="15" customHeight="1">
      <c r="A21" s="21">
        <v>8</v>
      </c>
      <c r="B21" s="24"/>
      <c r="C21" s="3"/>
      <c r="D21" s="25"/>
      <c r="E21" s="84"/>
      <c r="F21" s="23"/>
      <c r="G21" s="66"/>
      <c r="H21" s="84"/>
      <c r="I21" s="66"/>
      <c r="J21" s="66"/>
      <c r="K21" s="66"/>
      <c r="L21" s="59"/>
      <c r="M21" s="59"/>
      <c r="N21" s="98">
        <f t="shared" si="2"/>
        <v>0</v>
      </c>
      <c r="O21" s="49"/>
      <c r="P21" s="54"/>
      <c r="Q21" s="83">
        <f t="shared" si="3"/>
        <v>0</v>
      </c>
      <c r="R21" s="83">
        <f t="shared" si="4"/>
        <v>0</v>
      </c>
      <c r="S21" s="83">
        <f t="shared" si="5"/>
        <v>0</v>
      </c>
    </row>
    <row r="22" spans="1:19" ht="15" customHeight="1">
      <c r="A22" s="21">
        <v>9</v>
      </c>
      <c r="B22" s="24"/>
      <c r="C22" s="3"/>
      <c r="D22" s="25"/>
      <c r="E22" s="84"/>
      <c r="F22" s="23"/>
      <c r="G22" s="84"/>
      <c r="H22" s="66"/>
      <c r="I22" s="66"/>
      <c r="J22" s="66"/>
      <c r="K22" s="66"/>
      <c r="L22" s="59"/>
      <c r="M22" s="59"/>
      <c r="N22" s="98">
        <f t="shared" si="2"/>
        <v>0</v>
      </c>
      <c r="O22" s="49"/>
      <c r="P22" s="54"/>
      <c r="Q22" s="83">
        <f t="shared" si="3"/>
        <v>0</v>
      </c>
      <c r="R22" s="83">
        <f t="shared" si="4"/>
        <v>0</v>
      </c>
      <c r="S22" s="83">
        <f t="shared" si="5"/>
        <v>0</v>
      </c>
    </row>
    <row r="23" spans="1:19" ht="15" customHeight="1">
      <c r="A23" s="21">
        <v>10</v>
      </c>
      <c r="B23" s="24"/>
      <c r="C23" s="3"/>
      <c r="D23" s="25"/>
      <c r="E23" s="84"/>
      <c r="F23" s="84"/>
      <c r="G23" s="66"/>
      <c r="H23" s="66"/>
      <c r="I23" s="66"/>
      <c r="J23" s="66"/>
      <c r="K23" s="66"/>
      <c r="L23" s="59"/>
      <c r="M23" s="59"/>
      <c r="N23" s="98">
        <f t="shared" si="2"/>
        <v>0</v>
      </c>
      <c r="O23" s="49"/>
      <c r="P23" s="54"/>
      <c r="Q23" s="83">
        <f t="shared" si="3"/>
        <v>0</v>
      </c>
      <c r="R23" s="83">
        <f t="shared" si="4"/>
        <v>0</v>
      </c>
      <c r="S23" s="83">
        <f t="shared" si="5"/>
        <v>0</v>
      </c>
    </row>
    <row r="24" spans="1:19" ht="15" customHeight="1">
      <c r="A24" s="21">
        <v>11</v>
      </c>
      <c r="B24" s="24"/>
      <c r="C24" s="3"/>
      <c r="D24" s="25"/>
      <c r="E24" s="84"/>
      <c r="F24" s="23"/>
      <c r="G24" s="66"/>
      <c r="H24" s="66"/>
      <c r="I24" s="66"/>
      <c r="J24" s="66"/>
      <c r="K24" s="66"/>
      <c r="L24" s="59"/>
      <c r="M24" s="59"/>
      <c r="N24" s="98">
        <f t="shared" si="2"/>
        <v>0</v>
      </c>
      <c r="O24" s="49"/>
      <c r="P24" s="54"/>
      <c r="Q24" s="83">
        <f t="shared" si="3"/>
        <v>0</v>
      </c>
      <c r="R24" s="83">
        <f t="shared" si="4"/>
        <v>0</v>
      </c>
      <c r="S24" s="83">
        <f t="shared" si="5"/>
        <v>0</v>
      </c>
    </row>
    <row r="25" spans="1:19" ht="15" customHeight="1">
      <c r="A25" s="21">
        <v>12</v>
      </c>
      <c r="B25" s="24"/>
      <c r="C25" s="3"/>
      <c r="D25" s="25"/>
      <c r="E25" s="84"/>
      <c r="F25" s="23"/>
      <c r="G25" s="66"/>
      <c r="H25" s="66"/>
      <c r="I25" s="66"/>
      <c r="J25" s="66"/>
      <c r="K25" s="66"/>
      <c r="L25" s="59"/>
      <c r="M25" s="59"/>
      <c r="N25" s="98">
        <f t="shared" si="2"/>
        <v>0</v>
      </c>
      <c r="O25" s="49"/>
      <c r="P25" s="54"/>
      <c r="Q25" s="83">
        <f t="shared" si="3"/>
        <v>0</v>
      </c>
      <c r="R25" s="83">
        <f t="shared" si="4"/>
        <v>0</v>
      </c>
      <c r="S25" s="83">
        <f t="shared" si="5"/>
        <v>0</v>
      </c>
    </row>
    <row r="26" spans="1:19" ht="15" customHeight="1">
      <c r="A26" s="21">
        <v>13</v>
      </c>
      <c r="B26" s="24"/>
      <c r="C26" s="3"/>
      <c r="D26" s="25"/>
      <c r="E26" s="84"/>
      <c r="F26" s="23"/>
      <c r="G26" s="66"/>
      <c r="H26" s="66"/>
      <c r="I26" s="66"/>
      <c r="J26" s="66"/>
      <c r="K26" s="66"/>
      <c r="L26" s="59"/>
      <c r="M26" s="59"/>
      <c r="N26" s="98">
        <f t="shared" si="2"/>
        <v>0</v>
      </c>
      <c r="O26" s="49"/>
      <c r="P26" s="54"/>
      <c r="Q26" s="83">
        <f t="shared" si="3"/>
        <v>0</v>
      </c>
      <c r="R26" s="83">
        <f t="shared" si="4"/>
        <v>0</v>
      </c>
      <c r="S26" s="83">
        <f t="shared" si="5"/>
        <v>0</v>
      </c>
    </row>
    <row r="27" spans="1:19" ht="15" customHeight="1">
      <c r="A27" s="21">
        <v>14</v>
      </c>
      <c r="B27" s="23"/>
      <c r="C27" s="23"/>
      <c r="D27" s="23"/>
      <c r="E27" s="84"/>
      <c r="F27" s="23"/>
      <c r="G27" s="66"/>
      <c r="H27" s="66"/>
      <c r="I27" s="66"/>
      <c r="J27" s="66"/>
      <c r="K27" s="66"/>
      <c r="L27" s="59"/>
      <c r="M27" s="59"/>
      <c r="N27" s="98">
        <f t="shared" si="2"/>
        <v>0</v>
      </c>
      <c r="O27" s="49"/>
      <c r="P27" s="54"/>
      <c r="Q27" s="83">
        <f t="shared" si="3"/>
        <v>0</v>
      </c>
      <c r="R27" s="83">
        <f t="shared" si="4"/>
        <v>0</v>
      </c>
      <c r="S27" s="83">
        <f t="shared" si="5"/>
        <v>0</v>
      </c>
    </row>
    <row r="28" spans="1:19" ht="15" customHeight="1">
      <c r="A28" s="21">
        <v>15</v>
      </c>
      <c r="B28" s="85"/>
      <c r="C28" s="85"/>
      <c r="D28" s="85"/>
      <c r="E28" s="85"/>
      <c r="F28" s="85"/>
      <c r="G28" s="54"/>
      <c r="H28" s="54"/>
      <c r="I28" s="54"/>
      <c r="J28" s="54"/>
      <c r="K28" s="86"/>
      <c r="L28" s="59"/>
      <c r="M28" s="59"/>
      <c r="N28" s="98">
        <f t="shared" si="2"/>
        <v>0</v>
      </c>
      <c r="O28" s="49"/>
      <c r="P28" s="54"/>
      <c r="Q28" s="83">
        <f t="shared" si="3"/>
        <v>0</v>
      </c>
      <c r="R28" s="83">
        <f t="shared" si="4"/>
        <v>0</v>
      </c>
      <c r="S28" s="83">
        <f t="shared" si="5"/>
        <v>0</v>
      </c>
    </row>
    <row r="29" spans="1:16" s="56" customFormat="1" ht="15" customHeight="1">
      <c r="A29" s="27"/>
      <c r="B29" s="87" t="s">
        <v>55</v>
      </c>
      <c r="C29" s="87"/>
      <c r="D29" s="87"/>
      <c r="E29" s="87"/>
      <c r="F29" s="87"/>
      <c r="G29" s="55"/>
      <c r="H29" s="55"/>
      <c r="I29" s="55"/>
      <c r="J29" s="55"/>
      <c r="K29" s="55"/>
      <c r="L29" s="62"/>
      <c r="M29" s="62"/>
      <c r="N29" s="88">
        <f>SUM(N14:N28)</f>
        <v>80</v>
      </c>
      <c r="O29" s="52">
        <f>SUM(O14:O28)</f>
        <v>0</v>
      </c>
      <c r="P29" s="55"/>
    </row>
    <row r="30" spans="5:14" ht="15.75">
      <c r="E30" s="41"/>
      <c r="F30" s="41"/>
      <c r="G30" s="53"/>
      <c r="H30" s="53"/>
      <c r="I30" s="53"/>
      <c r="J30" s="53"/>
      <c r="K30" s="53"/>
      <c r="L30" s="53"/>
      <c r="M30" s="53"/>
      <c r="N30" s="53"/>
    </row>
    <row r="31" spans="1:2" ht="15.75">
      <c r="A31" s="43" t="s">
        <v>32</v>
      </c>
      <c r="B31" s="42"/>
    </row>
    <row r="32" spans="1:2" ht="15.75">
      <c r="A32" s="45"/>
      <c r="B32" s="44" t="s">
        <v>36</v>
      </c>
    </row>
    <row r="33" ht="15.75">
      <c r="B33" s="44" t="s">
        <v>49</v>
      </c>
    </row>
    <row r="34" ht="15.75">
      <c r="B34" s="44" t="s">
        <v>95</v>
      </c>
    </row>
    <row r="35" ht="15.75">
      <c r="B35" s="44" t="s">
        <v>126</v>
      </c>
    </row>
    <row r="36" ht="15.75">
      <c r="B36" s="44" t="s">
        <v>113</v>
      </c>
    </row>
    <row r="37" ht="15.75">
      <c r="B37" s="44" t="s">
        <v>114</v>
      </c>
    </row>
    <row r="38" ht="15.75">
      <c r="B38" s="44" t="s">
        <v>60</v>
      </c>
    </row>
  </sheetData>
  <sheetProtection password="C5F4" sheet="1" formatCells="0" formatColumns="0" formatRows="0"/>
  <protectedRanges>
    <protectedRange sqref="P14:P28" name="ghiChu"/>
    <protectedRange sqref="B14:M28" name="CongTrinh"/>
    <protectedRange sqref="B1:B3" name="donVi"/>
  </protectedRanges>
  <mergeCells count="21">
    <mergeCell ref="C6:D6"/>
    <mergeCell ref="C8:D8"/>
    <mergeCell ref="C7:E7"/>
    <mergeCell ref="A4:P4"/>
    <mergeCell ref="A5:P5"/>
    <mergeCell ref="E10:F10"/>
    <mergeCell ref="G10:G11"/>
    <mergeCell ref="H10:H11"/>
    <mergeCell ref="I10:I11"/>
    <mergeCell ref="J10:J11"/>
    <mergeCell ref="K10:K12"/>
    <mergeCell ref="B10:B12"/>
    <mergeCell ref="A10:A12"/>
    <mergeCell ref="O10:O12"/>
    <mergeCell ref="P10:P12"/>
    <mergeCell ref="D10:D12"/>
    <mergeCell ref="C10:C12"/>
    <mergeCell ref="L10:M10"/>
    <mergeCell ref="L11:L12"/>
    <mergeCell ref="M11:M12"/>
    <mergeCell ref="N10:N12"/>
  </mergeCells>
  <printOptions/>
  <pageMargins left="0.26" right="0.16" top="0.38" bottom="0.29"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Q44"/>
  <sheetViews>
    <sheetView zoomScale="85" zoomScaleNormal="85" zoomScalePageLayoutView="0" workbookViewId="0" topLeftCell="A1">
      <pane ySplit="12" topLeftCell="A13" activePane="bottomLeft" state="frozen"/>
      <selection pane="topLeft" activeCell="A1" sqref="A1"/>
      <selection pane="bottomLeft" activeCell="N13" sqref="N13"/>
    </sheetView>
  </sheetViews>
  <sheetFormatPr defaultColWidth="9.140625" defaultRowHeight="15"/>
  <cols>
    <col min="1" max="1" width="10.28125" style="10" customWidth="1"/>
    <col min="2" max="2" width="26.421875" style="10" customWidth="1"/>
    <col min="3" max="3" width="18.00390625" style="10" customWidth="1"/>
    <col min="4" max="4" width="8.7109375" style="10" customWidth="1"/>
    <col min="5" max="5" width="8.28125" style="10" customWidth="1"/>
    <col min="6" max="6" width="7.57421875" style="10" customWidth="1"/>
    <col min="7" max="7" width="9.00390625" style="10" customWidth="1"/>
    <col min="8" max="8" width="11.7109375" style="10" customWidth="1"/>
    <col min="9" max="9" width="9.8515625" style="10" customWidth="1"/>
    <col min="10" max="10" width="10.28125" style="10" customWidth="1"/>
    <col min="11" max="11" width="16.57421875" style="10" customWidth="1"/>
    <col min="12" max="16384" width="9.140625" style="10" customWidth="1"/>
  </cols>
  <sheetData>
    <row r="1" spans="1:10" ht="15.75">
      <c r="A1" s="29" t="s">
        <v>0</v>
      </c>
      <c r="B1" s="30" t="str">
        <f>'Tổng hợp cá nhân'!C1</f>
        <v>Khoa …</v>
      </c>
      <c r="C1" s="30"/>
      <c r="D1" s="30"/>
      <c r="E1" s="30"/>
      <c r="F1" s="30"/>
      <c r="G1" s="30"/>
      <c r="H1" s="30"/>
      <c r="I1" s="30"/>
      <c r="J1" s="32"/>
    </row>
    <row r="2" spans="1:10" ht="15.75">
      <c r="A2" s="29" t="s">
        <v>1</v>
      </c>
      <c r="B2" s="30" t="str">
        <f>'Tổng hợp cá nhân'!C2</f>
        <v>Vật lý</v>
      </c>
      <c r="C2" s="30"/>
      <c r="D2" s="30"/>
      <c r="E2" s="30"/>
      <c r="F2" s="30"/>
      <c r="G2" s="30"/>
      <c r="H2" s="30"/>
      <c r="I2" s="30"/>
      <c r="J2" s="37"/>
    </row>
    <row r="3" spans="1:10" ht="15.75">
      <c r="A3" s="29"/>
      <c r="B3" s="30"/>
      <c r="C3" s="30"/>
      <c r="D3" s="30"/>
      <c r="E3" s="30"/>
      <c r="F3" s="30"/>
      <c r="G3" s="30"/>
      <c r="H3" s="30"/>
      <c r="I3" s="30"/>
      <c r="J3" s="37"/>
    </row>
    <row r="4" spans="1:11" ht="15.75">
      <c r="A4" s="118" t="s">
        <v>53</v>
      </c>
      <c r="B4" s="118"/>
      <c r="C4" s="118"/>
      <c r="D4" s="118"/>
      <c r="E4" s="118"/>
      <c r="F4" s="118"/>
      <c r="G4" s="118"/>
      <c r="H4" s="118"/>
      <c r="I4" s="118"/>
      <c r="J4" s="118"/>
      <c r="K4" s="118"/>
    </row>
    <row r="5" spans="1:11" ht="15">
      <c r="A5" s="121" t="s">
        <v>139</v>
      </c>
      <c r="B5" s="121"/>
      <c r="C5" s="121"/>
      <c r="D5" s="121"/>
      <c r="E5" s="121"/>
      <c r="F5" s="121"/>
      <c r="G5" s="121"/>
      <c r="H5" s="121"/>
      <c r="I5" s="121"/>
      <c r="J5" s="121"/>
      <c r="K5" s="121"/>
    </row>
    <row r="6" spans="1:10" ht="19.5" customHeight="1">
      <c r="A6" s="35"/>
      <c r="B6" s="39"/>
      <c r="C6" s="39"/>
      <c r="D6" s="130"/>
      <c r="E6" s="130"/>
      <c r="J6" s="37"/>
    </row>
    <row r="7" spans="1:10" ht="19.5" customHeight="1">
      <c r="A7" s="35"/>
      <c r="B7" s="36" t="s">
        <v>31</v>
      </c>
      <c r="C7" s="137" t="str">
        <f>'1.1 Đề cương'!C7:E7</f>
        <v>Nguyen Van A</v>
      </c>
      <c r="D7" s="137"/>
      <c r="E7" s="137"/>
      <c r="F7" s="137"/>
      <c r="G7" s="137"/>
      <c r="J7" s="37"/>
    </row>
    <row r="8" spans="1:10" ht="19.5" customHeight="1">
      <c r="A8" s="38"/>
      <c r="B8" s="39" t="s">
        <v>30</v>
      </c>
      <c r="C8" s="138">
        <f>'1.1 Đề cương'!C8:E8</f>
        <v>123456</v>
      </c>
      <c r="D8" s="138"/>
      <c r="E8" s="138"/>
      <c r="J8" s="37"/>
    </row>
    <row r="9" spans="1:9" ht="15.75">
      <c r="A9" s="38"/>
      <c r="B9" s="38"/>
      <c r="C9" s="38"/>
      <c r="D9" s="38"/>
      <c r="E9" s="38"/>
      <c r="F9" s="38"/>
      <c r="G9" s="38"/>
      <c r="H9" s="38"/>
      <c r="I9" s="38"/>
    </row>
    <row r="10" spans="1:11" ht="24.75" customHeight="1">
      <c r="A10" s="119" t="s">
        <v>6</v>
      </c>
      <c r="B10" s="119" t="s">
        <v>25</v>
      </c>
      <c r="C10" s="119" t="s">
        <v>116</v>
      </c>
      <c r="D10" s="119" t="s">
        <v>13</v>
      </c>
      <c r="E10" s="119" t="s">
        <v>9</v>
      </c>
      <c r="F10" s="129" t="s">
        <v>59</v>
      </c>
      <c r="G10" s="129"/>
      <c r="H10" s="119" t="s">
        <v>110</v>
      </c>
      <c r="I10" s="119" t="s">
        <v>26</v>
      </c>
      <c r="J10" s="119" t="s">
        <v>54</v>
      </c>
      <c r="K10" s="119" t="s">
        <v>3</v>
      </c>
    </row>
    <row r="11" spans="1:11" ht="31.5" customHeight="1">
      <c r="A11" s="120"/>
      <c r="B11" s="120"/>
      <c r="C11" s="120"/>
      <c r="D11" s="120"/>
      <c r="E11" s="120"/>
      <c r="F11" s="19" t="s">
        <v>57</v>
      </c>
      <c r="G11" s="19" t="s">
        <v>58</v>
      </c>
      <c r="H11" s="120"/>
      <c r="I11" s="120"/>
      <c r="J11" s="120"/>
      <c r="K11" s="120"/>
    </row>
    <row r="12" spans="1:11" ht="15">
      <c r="A12" s="20" t="s">
        <v>4</v>
      </c>
      <c r="B12" s="20" t="str">
        <f>CONCATENATE("(",IF(AND(VALUE(MID(A12,2,1))&lt;10,LEN(A12)&lt;4),VALUE(MID(A12,2,1))+1,VALUE(MID(A12,2,2))+1),")")</f>
        <v>(2)</v>
      </c>
      <c r="C12" s="20" t="str">
        <f aca="true" t="shared" si="0" ref="C12:K12">CONCATENATE("(",IF(AND(VALUE(MID(B12,2,1))&lt;10,LEN(B12)&lt;4),VALUE(MID(B12,2,1))+1,VALUE(MID(B12,2,2))+1),")")</f>
        <v>(3)</v>
      </c>
      <c r="D12" s="20" t="str">
        <f t="shared" si="0"/>
        <v>(4)</v>
      </c>
      <c r="E12" s="20" t="str">
        <f t="shared" si="0"/>
        <v>(5)</v>
      </c>
      <c r="F12" s="20" t="str">
        <f t="shared" si="0"/>
        <v>(6)</v>
      </c>
      <c r="G12" s="20" t="str">
        <f t="shared" si="0"/>
        <v>(7)</v>
      </c>
      <c r="H12" s="20" t="str">
        <f t="shared" si="0"/>
        <v>(8)</v>
      </c>
      <c r="I12" s="20" t="str">
        <f t="shared" si="0"/>
        <v>(9)</v>
      </c>
      <c r="J12" s="20" t="str">
        <f t="shared" si="0"/>
        <v>(10)</v>
      </c>
      <c r="K12" s="20" t="str">
        <f t="shared" si="0"/>
        <v>(11)</v>
      </c>
    </row>
    <row r="13" spans="1:11" ht="15" customHeight="1">
      <c r="A13" s="21">
        <v>1</v>
      </c>
      <c r="B13" s="23"/>
      <c r="C13" s="90"/>
      <c r="D13" s="1"/>
      <c r="E13" s="91"/>
      <c r="F13" s="92"/>
      <c r="G13" s="92"/>
      <c r="H13" s="93"/>
      <c r="I13" s="89">
        <f>H13</f>
        <v>0</v>
      </c>
      <c r="J13" s="94"/>
      <c r="K13" s="54"/>
    </row>
    <row r="14" spans="1:11" ht="15">
      <c r="A14" s="21">
        <v>2</v>
      </c>
      <c r="B14" s="23"/>
      <c r="C14" s="23"/>
      <c r="D14" s="91"/>
      <c r="E14" s="91"/>
      <c r="F14" s="91"/>
      <c r="G14" s="91"/>
      <c r="H14" s="91"/>
      <c r="I14" s="89">
        <f aca="true" t="shared" si="1" ref="I14:I27">H14</f>
        <v>0</v>
      </c>
      <c r="J14" s="95"/>
      <c r="K14" s="54"/>
    </row>
    <row r="15" spans="1:11" ht="15">
      <c r="A15" s="21">
        <v>3</v>
      </c>
      <c r="B15" s="23"/>
      <c r="C15" s="23"/>
      <c r="D15" s="91"/>
      <c r="E15" s="91"/>
      <c r="F15" s="91"/>
      <c r="G15" s="91"/>
      <c r="H15" s="91"/>
      <c r="I15" s="89">
        <f t="shared" si="1"/>
        <v>0</v>
      </c>
      <c r="J15" s="95"/>
      <c r="K15" s="54"/>
    </row>
    <row r="16" spans="1:11" ht="15">
      <c r="A16" s="21">
        <v>4</v>
      </c>
      <c r="B16" s="91"/>
      <c r="C16" s="91"/>
      <c r="D16" s="91"/>
      <c r="E16" s="91"/>
      <c r="F16" s="91"/>
      <c r="G16" s="91"/>
      <c r="H16" s="91"/>
      <c r="I16" s="89">
        <f t="shared" si="1"/>
        <v>0</v>
      </c>
      <c r="J16" s="95"/>
      <c r="K16" s="54"/>
    </row>
    <row r="17" spans="1:11" ht="15">
      <c r="A17" s="21">
        <v>5</v>
      </c>
      <c r="B17" s="91"/>
      <c r="C17" s="91"/>
      <c r="D17" s="91"/>
      <c r="E17" s="91"/>
      <c r="F17" s="91"/>
      <c r="G17" s="91"/>
      <c r="H17" s="91"/>
      <c r="I17" s="89">
        <f t="shared" si="1"/>
        <v>0</v>
      </c>
      <c r="J17" s="95"/>
      <c r="K17" s="54"/>
    </row>
    <row r="18" spans="1:11" ht="15">
      <c r="A18" s="21">
        <v>6</v>
      </c>
      <c r="B18" s="91"/>
      <c r="C18" s="91"/>
      <c r="D18" s="91"/>
      <c r="E18" s="91"/>
      <c r="F18" s="91"/>
      <c r="G18" s="91"/>
      <c r="H18" s="91"/>
      <c r="I18" s="89">
        <f t="shared" si="1"/>
        <v>0</v>
      </c>
      <c r="J18" s="95"/>
      <c r="K18" s="54"/>
    </row>
    <row r="19" spans="1:11" ht="15">
      <c r="A19" s="21">
        <v>7</v>
      </c>
      <c r="B19" s="91"/>
      <c r="C19" s="91"/>
      <c r="D19" s="91"/>
      <c r="E19" s="91"/>
      <c r="F19" s="91"/>
      <c r="G19" s="91"/>
      <c r="H19" s="91"/>
      <c r="I19" s="89">
        <f t="shared" si="1"/>
        <v>0</v>
      </c>
      <c r="J19" s="95"/>
      <c r="K19" s="54"/>
    </row>
    <row r="20" spans="1:11" ht="15">
      <c r="A20" s="21">
        <v>8</v>
      </c>
      <c r="B20" s="91"/>
      <c r="C20" s="91"/>
      <c r="D20" s="91"/>
      <c r="E20" s="91"/>
      <c r="F20" s="91"/>
      <c r="G20" s="91"/>
      <c r="H20" s="91"/>
      <c r="I20" s="89">
        <f t="shared" si="1"/>
        <v>0</v>
      </c>
      <c r="J20" s="95"/>
      <c r="K20" s="54"/>
    </row>
    <row r="21" spans="1:11" ht="15">
      <c r="A21" s="21">
        <v>9</v>
      </c>
      <c r="B21" s="91"/>
      <c r="C21" s="91"/>
      <c r="D21" s="91"/>
      <c r="E21" s="91"/>
      <c r="F21" s="91"/>
      <c r="G21" s="91"/>
      <c r="H21" s="91"/>
      <c r="I21" s="89">
        <f t="shared" si="1"/>
        <v>0</v>
      </c>
      <c r="J21" s="95"/>
      <c r="K21" s="54"/>
    </row>
    <row r="22" spans="1:11" ht="15">
      <c r="A22" s="21">
        <v>10</v>
      </c>
      <c r="B22" s="91"/>
      <c r="C22" s="91"/>
      <c r="D22" s="91"/>
      <c r="E22" s="91"/>
      <c r="F22" s="91"/>
      <c r="G22" s="91"/>
      <c r="H22" s="91"/>
      <c r="I22" s="89">
        <f t="shared" si="1"/>
        <v>0</v>
      </c>
      <c r="J22" s="95"/>
      <c r="K22" s="54"/>
    </row>
    <row r="23" spans="1:11" ht="15">
      <c r="A23" s="21">
        <v>11</v>
      </c>
      <c r="B23" s="91"/>
      <c r="C23" s="91"/>
      <c r="D23" s="91"/>
      <c r="E23" s="91"/>
      <c r="F23" s="91"/>
      <c r="G23" s="91"/>
      <c r="H23" s="91"/>
      <c r="I23" s="89">
        <f t="shared" si="1"/>
        <v>0</v>
      </c>
      <c r="J23" s="95"/>
      <c r="K23" s="54"/>
    </row>
    <row r="24" spans="1:11" ht="15">
      <c r="A24" s="21">
        <v>12</v>
      </c>
      <c r="B24" s="91"/>
      <c r="C24" s="91"/>
      <c r="D24" s="91"/>
      <c r="E24" s="91"/>
      <c r="F24" s="91"/>
      <c r="G24" s="91"/>
      <c r="H24" s="91"/>
      <c r="I24" s="89">
        <f t="shared" si="1"/>
        <v>0</v>
      </c>
      <c r="J24" s="95"/>
      <c r="K24" s="54"/>
    </row>
    <row r="25" spans="1:11" ht="15">
      <c r="A25" s="21">
        <v>13</v>
      </c>
      <c r="B25" s="91"/>
      <c r="C25" s="91"/>
      <c r="D25" s="91"/>
      <c r="E25" s="91"/>
      <c r="F25" s="91"/>
      <c r="G25" s="91"/>
      <c r="H25" s="91"/>
      <c r="I25" s="89">
        <f t="shared" si="1"/>
        <v>0</v>
      </c>
      <c r="J25" s="95"/>
      <c r="K25" s="54"/>
    </row>
    <row r="26" spans="1:11" ht="15">
      <c r="A26" s="21">
        <v>14</v>
      </c>
      <c r="B26" s="91"/>
      <c r="C26" s="91"/>
      <c r="D26" s="91"/>
      <c r="E26" s="91"/>
      <c r="F26" s="91"/>
      <c r="G26" s="91"/>
      <c r="H26" s="91"/>
      <c r="I26" s="89">
        <f t="shared" si="1"/>
        <v>0</v>
      </c>
      <c r="J26" s="95"/>
      <c r="K26" s="54"/>
    </row>
    <row r="27" spans="1:11" ht="15">
      <c r="A27" s="21">
        <v>15</v>
      </c>
      <c r="B27" s="91"/>
      <c r="C27" s="91"/>
      <c r="D27" s="91"/>
      <c r="E27" s="91"/>
      <c r="F27" s="91"/>
      <c r="G27" s="91"/>
      <c r="H27" s="91"/>
      <c r="I27" s="89">
        <f t="shared" si="1"/>
        <v>0</v>
      </c>
      <c r="J27" s="95"/>
      <c r="K27" s="54"/>
    </row>
    <row r="28" spans="1:11" s="56" customFormat="1" ht="14.25">
      <c r="A28" s="27"/>
      <c r="B28" s="87" t="s">
        <v>55</v>
      </c>
      <c r="C28" s="87"/>
      <c r="D28" s="87"/>
      <c r="E28" s="87"/>
      <c r="F28" s="87"/>
      <c r="G28" s="87"/>
      <c r="H28" s="87"/>
      <c r="I28" s="96">
        <f>SUM(I13:I27)</f>
        <v>0</v>
      </c>
      <c r="J28" s="96">
        <f>SUM(J13:J27)</f>
        <v>0</v>
      </c>
      <c r="K28" s="55"/>
    </row>
    <row r="29" ht="15.75">
      <c r="J29" s="63"/>
    </row>
    <row r="30" spans="1:3" ht="15.75">
      <c r="A30" s="17" t="s">
        <v>32</v>
      </c>
      <c r="B30" s="42"/>
      <c r="C30" s="42"/>
    </row>
    <row r="31" spans="1:3" ht="15.75">
      <c r="A31" s="45"/>
      <c r="B31" s="44" t="s">
        <v>111</v>
      </c>
      <c r="C31" s="44"/>
    </row>
    <row r="32" spans="1:17" ht="15.75">
      <c r="A32" s="45"/>
      <c r="B32" s="44" t="s">
        <v>49</v>
      </c>
      <c r="C32" s="44"/>
      <c r="L32" s="124"/>
      <c r="M32" s="124"/>
      <c r="N32" s="124"/>
      <c r="O32" s="124"/>
      <c r="P32" s="124"/>
      <c r="Q32" s="124"/>
    </row>
    <row r="33" spans="1:17" ht="15.75">
      <c r="A33" s="45"/>
      <c r="B33" s="44" t="s">
        <v>137</v>
      </c>
      <c r="C33" s="69"/>
      <c r="L33" s="118"/>
      <c r="M33" s="118"/>
      <c r="N33" s="118"/>
      <c r="O33" s="118"/>
      <c r="P33" s="118"/>
      <c r="Q33" s="118"/>
    </row>
    <row r="34" spans="1:17" ht="15.75">
      <c r="A34" s="45"/>
      <c r="B34" s="44" t="s">
        <v>122</v>
      </c>
      <c r="C34" s="69"/>
      <c r="L34" s="33"/>
      <c r="M34" s="33"/>
      <c r="N34" s="33"/>
      <c r="O34" s="33"/>
      <c r="P34" s="33"/>
      <c r="Q34" s="33"/>
    </row>
    <row r="35" spans="1:17" ht="15.75">
      <c r="A35" s="45"/>
      <c r="B35" s="44" t="s">
        <v>138</v>
      </c>
      <c r="C35" s="69"/>
      <c r="L35" s="33"/>
      <c r="M35" s="33"/>
      <c r="N35" s="33"/>
      <c r="O35" s="33"/>
      <c r="P35" s="33"/>
      <c r="Q35" s="33"/>
    </row>
    <row r="36" spans="1:17" ht="15.75">
      <c r="A36" s="45"/>
      <c r="B36" s="44" t="s">
        <v>61</v>
      </c>
      <c r="C36" s="69"/>
      <c r="L36" s="33"/>
      <c r="M36" s="33"/>
      <c r="N36" s="33"/>
      <c r="O36" s="33"/>
      <c r="P36" s="33"/>
      <c r="Q36" s="33"/>
    </row>
    <row r="37" spans="1:17" ht="15.75">
      <c r="A37" s="45"/>
      <c r="B37" s="44" t="s">
        <v>112</v>
      </c>
      <c r="C37" s="69"/>
      <c r="L37" s="33"/>
      <c r="M37" s="33"/>
      <c r="N37" s="33"/>
      <c r="O37" s="33"/>
      <c r="P37" s="33"/>
      <c r="Q37" s="33"/>
    </row>
    <row r="38" spans="2:3" ht="15.75">
      <c r="B38" s="44" t="s">
        <v>60</v>
      </c>
      <c r="C38" s="69"/>
    </row>
    <row r="39" spans="2:3" ht="15.75">
      <c r="B39" s="44"/>
      <c r="C39" s="44"/>
    </row>
    <row r="40" spans="2:3" ht="15.75">
      <c r="B40" s="69"/>
      <c r="C40" s="69"/>
    </row>
    <row r="41" spans="2:3" ht="15.75">
      <c r="B41" s="69"/>
      <c r="C41" s="69"/>
    </row>
    <row r="42" spans="2:3" ht="15.75">
      <c r="B42" s="44"/>
      <c r="C42" s="44"/>
    </row>
    <row r="43" spans="2:3" ht="15.75">
      <c r="B43" s="44"/>
      <c r="C43" s="44"/>
    </row>
    <row r="44" spans="2:3" ht="15.75">
      <c r="B44" s="70"/>
      <c r="C44" s="70"/>
    </row>
  </sheetData>
  <sheetProtection sheet="1" formatCells="0" formatColumns="0" formatRows="0"/>
  <protectedRanges>
    <protectedRange sqref="K13:K27" name="ghiChu"/>
    <protectedRange sqref="B13:H27" name="CongTrinh"/>
    <protectedRange sqref="B1:B3" name="donVi"/>
  </protectedRanges>
  <mergeCells count="17">
    <mergeCell ref="A4:K4"/>
    <mergeCell ref="A5:K5"/>
    <mergeCell ref="A10:A11"/>
    <mergeCell ref="B10:B11"/>
    <mergeCell ref="D6:E6"/>
    <mergeCell ref="C10:C11"/>
    <mergeCell ref="D10:D11"/>
    <mergeCell ref="E10:E11"/>
    <mergeCell ref="C7:G7"/>
    <mergeCell ref="C8:E8"/>
    <mergeCell ref="L32:Q32"/>
    <mergeCell ref="L33:Q33"/>
    <mergeCell ref="F10:G10"/>
    <mergeCell ref="H10:H11"/>
    <mergeCell ref="I10:I11"/>
    <mergeCell ref="J10:J11"/>
    <mergeCell ref="K10:K11"/>
  </mergeCells>
  <printOptions/>
  <pageMargins left="0.28" right="0.16" top="0.33"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2021-06-22T08:52:32Z</dcterms:modified>
  <cp:category/>
  <cp:version/>
  <cp:contentType/>
  <cp:contentStatus/>
</cp:coreProperties>
</file>